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7866ac68bc1a00/デスクトップ/経営セミナー/0.コロナショック新経営継続計画/"/>
    </mc:Choice>
  </mc:AlternateContent>
  <xr:revisionPtr revIDLastSave="454" documentId="8_{4EFB42CF-A145-483C-993D-3AD548B9589B}" xr6:coauthVersionLast="45" xr6:coauthVersionMax="45" xr10:uidLastSave="{C38C84A2-B592-46BC-A749-1D131453CF34}"/>
  <bookViews>
    <workbookView xWindow="3960" yWindow="0" windowWidth="17844" windowHeight="12252" xr2:uid="{2F062ACA-65BA-48AC-B542-7344F0FE0F85}"/>
  </bookViews>
  <sheets>
    <sheet name="資金繰り計画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1" i="1" l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E55" i="1" l="1"/>
  <c r="E56" i="1"/>
  <c r="E57" i="1"/>
  <c r="E58" i="1"/>
  <c r="E59" i="1"/>
  <c r="E60" i="1"/>
  <c r="E61" i="1"/>
  <c r="E62" i="1"/>
  <c r="E63" i="1"/>
  <c r="E64" i="1"/>
  <c r="E65" i="1"/>
  <c r="E54" i="1"/>
  <c r="D55" i="1"/>
  <c r="D56" i="1"/>
  <c r="D57" i="1"/>
  <c r="D58" i="1"/>
  <c r="D59" i="1"/>
  <c r="D60" i="1"/>
  <c r="D61" i="1"/>
  <c r="D62" i="1"/>
  <c r="D63" i="1"/>
  <c r="D64" i="1"/>
  <c r="D65" i="1"/>
  <c r="D54" i="1"/>
  <c r="F54" i="1" l="1"/>
  <c r="G54" i="1" s="1"/>
  <c r="F65" i="1"/>
  <c r="G65" i="1" s="1"/>
  <c r="F62" i="1"/>
  <c r="G62" i="1" s="1"/>
  <c r="F55" i="1"/>
  <c r="G55" i="1" s="1"/>
  <c r="F58" i="1"/>
  <c r="G58" i="1" s="1"/>
  <c r="D66" i="1"/>
  <c r="F63" i="1"/>
  <c r="G63" i="1" s="1"/>
  <c r="F64" i="1"/>
  <c r="G64" i="1" s="1"/>
  <c r="F57" i="1"/>
  <c r="G57" i="1" s="1"/>
  <c r="F56" i="1"/>
  <c r="G56" i="1" s="1"/>
  <c r="F61" i="1"/>
  <c r="G61" i="1" s="1"/>
  <c r="F60" i="1"/>
  <c r="G60" i="1" s="1"/>
  <c r="F59" i="1"/>
  <c r="G59" i="1" s="1"/>
  <c r="E66" i="1"/>
  <c r="G66" i="1" l="1"/>
  <c r="D68" i="1" s="1"/>
  <c r="F66" i="1"/>
  <c r="D70" i="1" l="1"/>
  <c r="D85" i="1" s="1"/>
  <c r="D86" i="1" s="1"/>
  <c r="D99" i="1" s="1"/>
  <c r="G88" i="1"/>
  <c r="D104" i="1" l="1"/>
  <c r="D106" i="1"/>
  <c r="D117" i="1"/>
  <c r="D92" i="1"/>
  <c r="D114" i="1"/>
  <c r="D96" i="1"/>
  <c r="D98" i="1"/>
  <c r="D109" i="1"/>
  <c r="D123" i="1"/>
  <c r="D97" i="1"/>
  <c r="D103" i="1"/>
  <c r="D102" i="1"/>
  <c r="D116" i="1"/>
  <c r="D91" i="1"/>
  <c r="D120" i="1"/>
  <c r="D95" i="1"/>
  <c r="D94" i="1"/>
  <c r="D108" i="1"/>
  <c r="D112" i="1"/>
  <c r="D122" i="1"/>
  <c r="D125" i="1"/>
  <c r="D100" i="1"/>
  <c r="D121" i="1"/>
  <c r="D88" i="1"/>
  <c r="D90" i="1"/>
  <c r="D101" i="1"/>
  <c r="D115" i="1"/>
  <c r="D113" i="1"/>
  <c r="D119" i="1"/>
  <c r="D118" i="1"/>
  <c r="D93" i="1"/>
  <c r="D107" i="1"/>
  <c r="D105" i="1"/>
  <c r="D111" i="1"/>
  <c r="D110" i="1"/>
  <c r="D124" i="1"/>
  <c r="I109" i="1" l="1"/>
  <c r="G90" i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I97" i="1"/>
  <c r="E90" i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I121" i="1"/>
</calcChain>
</file>

<file path=xl/sharedStrings.xml><?xml version="1.0" encoding="utf-8"?>
<sst xmlns="http://schemas.openxmlformats.org/spreadsheetml/2006/main" count="108" uniqueCount="103">
  <si>
    <t>戦略を絵に描くBSC経営戦略コンサルタント長山伸作</t>
    <rPh sb="0" eb="2">
      <t>センリャク</t>
    </rPh>
    <rPh sb="3" eb="4">
      <t>エ</t>
    </rPh>
    <rPh sb="5" eb="6">
      <t>カ</t>
    </rPh>
    <rPh sb="10" eb="12">
      <t>ケイエイ</t>
    </rPh>
    <rPh sb="12" eb="14">
      <t>センリャク</t>
    </rPh>
    <rPh sb="21" eb="23">
      <t>ナガヤマ</t>
    </rPh>
    <rPh sb="23" eb="25">
      <t>シンサク</t>
    </rPh>
    <phoneticPr fontId="3"/>
  </si>
  <si>
    <t>新型コロナウイルスショックは何ヶ月続くか？　早くて半年、長くて一年を想定する。</t>
    <rPh sb="0" eb="2">
      <t>シンガタ</t>
    </rPh>
    <rPh sb="14" eb="17">
      <t>ナンカゲツ</t>
    </rPh>
    <rPh sb="17" eb="18">
      <t>ツヅ</t>
    </rPh>
    <rPh sb="22" eb="23">
      <t>ハヤ</t>
    </rPh>
    <rPh sb="25" eb="27">
      <t>ハントシ</t>
    </rPh>
    <rPh sb="28" eb="29">
      <t>ナガ</t>
    </rPh>
    <rPh sb="31" eb="33">
      <t>イチネン</t>
    </rPh>
    <rPh sb="34" eb="36">
      <t>ソウテイ</t>
    </rPh>
    <phoneticPr fontId="3"/>
  </si>
  <si>
    <t>感染が終息期に入れば、歴史的に過去を振り返ると、Ｖ字回復に時間はかからない。</t>
    <rPh sb="0" eb="2">
      <t>カンセン</t>
    </rPh>
    <rPh sb="3" eb="6">
      <t>シュウソクキ</t>
    </rPh>
    <rPh sb="7" eb="8">
      <t>ハイ</t>
    </rPh>
    <rPh sb="11" eb="14">
      <t>レキシテキ</t>
    </rPh>
    <rPh sb="15" eb="17">
      <t>カコ</t>
    </rPh>
    <rPh sb="18" eb="19">
      <t>フ</t>
    </rPh>
    <rPh sb="20" eb="21">
      <t>カエ</t>
    </rPh>
    <rPh sb="25" eb="26">
      <t>ジ</t>
    </rPh>
    <rPh sb="26" eb="28">
      <t>カイフク</t>
    </rPh>
    <rPh sb="29" eb="31">
      <t>ジカン</t>
    </rPh>
    <phoneticPr fontId="3"/>
  </si>
  <si>
    <r>
      <rPr>
        <b/>
        <sz val="12"/>
        <color theme="8"/>
        <rFont val="游ゴシック"/>
        <family val="3"/>
        <charset val="128"/>
        <scheme val="minor"/>
      </rPr>
      <t>●</t>
    </r>
    <r>
      <rPr>
        <b/>
        <sz val="12"/>
        <color theme="1"/>
        <rFont val="游ゴシック"/>
        <family val="3"/>
        <charset val="128"/>
        <scheme val="minor"/>
      </rPr>
      <t>ほとんどの中小企業は自転車操業。売上がゼロだったら何ヶ月持続できるか？</t>
    </r>
    <phoneticPr fontId="3"/>
  </si>
  <si>
    <t>一般的には手元資金(キャッシュ)が月支払総額以上あれば安全だが、月末の入金を頼りに</t>
    <rPh sb="0" eb="3">
      <t>イッパンテキ</t>
    </rPh>
    <rPh sb="5" eb="7">
      <t>テモト</t>
    </rPh>
    <rPh sb="7" eb="9">
      <t>シキン</t>
    </rPh>
    <rPh sb="17" eb="18">
      <t>ツキ</t>
    </rPh>
    <rPh sb="18" eb="20">
      <t>シハライ</t>
    </rPh>
    <rPh sb="20" eb="22">
      <t>ソウガク</t>
    </rPh>
    <rPh sb="22" eb="24">
      <t>イジョウ</t>
    </rPh>
    <rPh sb="27" eb="29">
      <t>アンゼン</t>
    </rPh>
    <rPh sb="32" eb="34">
      <t>ゲツマツ</t>
    </rPh>
    <rPh sb="35" eb="37">
      <t>ニュウキン</t>
    </rPh>
    <rPh sb="38" eb="39">
      <t>タヨ</t>
    </rPh>
    <phoneticPr fontId="3"/>
  </si>
  <si>
    <t>支払う自転車操業では、売上が激減すると短期借入で凌いでも直ぐに行き詰まる。</t>
    <rPh sb="0" eb="2">
      <t>シハラ</t>
    </rPh>
    <rPh sb="3" eb="6">
      <t>ジテンシャ</t>
    </rPh>
    <rPh sb="6" eb="8">
      <t>ソウギョウ</t>
    </rPh>
    <rPh sb="11" eb="13">
      <t>ウリアゲ</t>
    </rPh>
    <rPh sb="14" eb="16">
      <t>ゲキゲン</t>
    </rPh>
    <rPh sb="19" eb="21">
      <t>タンキ</t>
    </rPh>
    <rPh sb="21" eb="23">
      <t>カリイレ</t>
    </rPh>
    <rPh sb="24" eb="25">
      <t>シノ</t>
    </rPh>
    <rPh sb="28" eb="29">
      <t>ス</t>
    </rPh>
    <rPh sb="31" eb="32">
      <t>イ</t>
    </rPh>
    <rPh sb="33" eb="34">
      <t>ヅ</t>
    </rPh>
    <phoneticPr fontId="3"/>
  </si>
  <si>
    <t>コロナショックの影響は年内続くものと想定して、資金繰り計画を立てる。</t>
    <rPh sb="8" eb="10">
      <t>エイキョウ</t>
    </rPh>
    <rPh sb="11" eb="13">
      <t>ネンナイ</t>
    </rPh>
    <rPh sb="13" eb="14">
      <t>ツヅ</t>
    </rPh>
    <rPh sb="18" eb="20">
      <t>ソウテイ</t>
    </rPh>
    <rPh sb="23" eb="25">
      <t>シキン</t>
    </rPh>
    <rPh sb="25" eb="26">
      <t>グ</t>
    </rPh>
    <rPh sb="27" eb="29">
      <t>ケイカク</t>
    </rPh>
    <rPh sb="30" eb="31">
      <t>タ</t>
    </rPh>
    <phoneticPr fontId="3"/>
  </si>
  <si>
    <t>月</t>
    <rPh sb="0" eb="1">
      <t>ツキ</t>
    </rPh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</si>
  <si>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</si>
  <si>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</si>
  <si>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</si>
  <si>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</si>
  <si>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</si>
  <si>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</si>
  <si>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</si>
  <si>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</si>
  <si>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</si>
  <si>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</si>
  <si>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</si>
  <si>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</si>
  <si>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前年度売上高総額</t>
    <rPh sb="0" eb="3">
      <t>ゼンネンド</t>
    </rPh>
    <rPh sb="3" eb="5">
      <t>ウリアゲ</t>
    </rPh>
    <rPh sb="5" eb="6">
      <t>ダカ</t>
    </rPh>
    <rPh sb="6" eb="8">
      <t>ソウガク</t>
    </rPh>
    <phoneticPr fontId="3"/>
  </si>
  <si>
    <t>円</t>
    <rPh sb="0" eb="1">
      <t>エン</t>
    </rPh>
    <phoneticPr fontId="3"/>
  </si>
  <si>
    <t>コロナショック売上低減率</t>
    <rPh sb="7" eb="9">
      <t>ウリアゲ</t>
    </rPh>
    <rPh sb="9" eb="11">
      <t>テイゲン</t>
    </rPh>
    <rPh sb="11" eb="12">
      <t>リツ</t>
    </rPh>
    <phoneticPr fontId="3"/>
  </si>
  <si>
    <t>％</t>
    <phoneticPr fontId="3"/>
  </si>
  <si>
    <t>前年月額売上</t>
    <rPh sb="0" eb="2">
      <t>ゼンネン</t>
    </rPh>
    <rPh sb="2" eb="4">
      <t>ゲツガク</t>
    </rPh>
    <rPh sb="4" eb="6">
      <t>ウリアゲ</t>
    </rPh>
    <phoneticPr fontId="3"/>
  </si>
  <si>
    <t>売上低減率</t>
    <rPh sb="0" eb="2">
      <t>ウリアゲ</t>
    </rPh>
    <rPh sb="2" eb="4">
      <t>テイゲン</t>
    </rPh>
    <rPh sb="4" eb="5">
      <t>リツ</t>
    </rPh>
    <phoneticPr fontId="3"/>
  </si>
  <si>
    <t>月額売上高</t>
    <rPh sb="0" eb="2">
      <t>ゲツガク</t>
    </rPh>
    <rPh sb="2" eb="4">
      <t>ウリアゲ</t>
    </rPh>
    <rPh sb="4" eb="5">
      <t>ダカ</t>
    </rPh>
    <phoneticPr fontId="3"/>
  </si>
  <si>
    <t>予想赤字額</t>
    <rPh sb="0" eb="2">
      <t>ヨソウ</t>
    </rPh>
    <rPh sb="2" eb="5">
      <t>アカジガク</t>
    </rPh>
    <phoneticPr fontId="3"/>
  </si>
  <si>
    <t>終息するまでの予想月数</t>
    <rPh sb="0" eb="2">
      <t>シュウソク</t>
    </rPh>
    <rPh sb="7" eb="9">
      <t>ヨソウ</t>
    </rPh>
    <rPh sb="9" eb="11">
      <t>ツキスウ</t>
    </rPh>
    <phoneticPr fontId="3"/>
  </si>
  <si>
    <t>ヶ月</t>
    <rPh sb="1" eb="2">
      <t>ゲツ</t>
    </rPh>
    <phoneticPr fontId="3"/>
  </si>
  <si>
    <t>合計</t>
    <rPh sb="0" eb="2">
      <t>ゴウケイ</t>
    </rPh>
    <phoneticPr fontId="3"/>
  </si>
  <si>
    <t>↓白太枠セルに半角数字で上書きして下さい</t>
    <rPh sb="1" eb="2">
      <t>シロ</t>
    </rPh>
    <rPh sb="2" eb="4">
      <t>フトワク</t>
    </rPh>
    <rPh sb="7" eb="9">
      <t>ハンカク</t>
    </rPh>
    <rPh sb="9" eb="11">
      <t>スウジ</t>
    </rPh>
    <rPh sb="12" eb="14">
      <t>ウワガ</t>
    </rPh>
    <rPh sb="17" eb="18">
      <t>クダ</t>
    </rPh>
    <phoneticPr fontId="3"/>
  </si>
  <si>
    <t>橙色セルには計算式↓が入っています。月変動するときは直接上書きして下さい</t>
    <rPh sb="0" eb="2">
      <t>ダイダイイロ</t>
    </rPh>
    <rPh sb="6" eb="9">
      <t>ケイサンシキ</t>
    </rPh>
    <rPh sb="11" eb="12">
      <t>ハイ</t>
    </rPh>
    <rPh sb="18" eb="19">
      <t>ツキ</t>
    </rPh>
    <rPh sb="19" eb="21">
      <t>ヘンドウ</t>
    </rPh>
    <rPh sb="26" eb="28">
      <t>チョクセツ</t>
    </rPh>
    <rPh sb="28" eb="30">
      <t>ウワガ</t>
    </rPh>
    <rPh sb="33" eb="34">
      <t>クダ</t>
    </rPh>
    <phoneticPr fontId="3"/>
  </si>
  <si>
    <t>予想赤字総額</t>
    <rPh sb="0" eb="2">
      <t>ヨソウ</t>
    </rPh>
    <rPh sb="2" eb="4">
      <t>アカジ</t>
    </rPh>
    <rPh sb="4" eb="6">
      <t>ソウガク</t>
    </rPh>
    <phoneticPr fontId="3"/>
  </si>
  <si>
    <t>手元資金総額</t>
    <rPh sb="0" eb="2">
      <t>テモト</t>
    </rPh>
    <rPh sb="2" eb="4">
      <t>シキン</t>
    </rPh>
    <rPh sb="4" eb="6">
      <t>ソウガク</t>
    </rPh>
    <phoneticPr fontId="3"/>
  </si>
  <si>
    <t>必要借入金額</t>
    <rPh sb="0" eb="2">
      <t>ヒツヨウ</t>
    </rPh>
    <rPh sb="2" eb="4">
      <t>カリイレ</t>
    </rPh>
    <rPh sb="4" eb="6">
      <t>キンガク</t>
    </rPh>
    <phoneticPr fontId="3"/>
  </si>
  <si>
    <t>売上－コスト＝利益ゼロのトントン財務とすると、売上低減分が赤字になるものと仮定する。</t>
    <rPh sb="0" eb="2">
      <t>ウリアゲ</t>
    </rPh>
    <rPh sb="7" eb="9">
      <t>リエキ</t>
    </rPh>
    <rPh sb="16" eb="18">
      <t>ザイム</t>
    </rPh>
    <rPh sb="23" eb="25">
      <t>ウリアゲ</t>
    </rPh>
    <rPh sb="25" eb="27">
      <t>テイゲン</t>
    </rPh>
    <rPh sb="27" eb="28">
      <t>ブン</t>
    </rPh>
    <rPh sb="29" eb="31">
      <t>アカジ</t>
    </rPh>
    <rPh sb="37" eb="39">
      <t>カテイ</t>
    </rPh>
    <phoneticPr fontId="3"/>
  </si>
  <si>
    <t>年度売上計画</t>
    <rPh sb="0" eb="2">
      <t>ネンド</t>
    </rPh>
    <rPh sb="2" eb="4">
      <t>ウリアゲ</t>
    </rPh>
    <rPh sb="4" eb="6">
      <t>ケイカク</t>
    </rPh>
    <phoneticPr fontId="3"/>
  </si>
  <si>
    <r>
      <rPr>
        <b/>
        <sz val="12"/>
        <color theme="8"/>
        <rFont val="游ゴシック"/>
        <family val="3"/>
        <charset val="128"/>
        <scheme val="minor"/>
      </rPr>
      <t>●</t>
    </r>
    <r>
      <rPr>
        <b/>
        <sz val="12"/>
        <color theme="1"/>
        <rFont val="游ゴシック"/>
        <family val="3"/>
        <charset val="128"/>
        <scheme val="minor"/>
      </rPr>
      <t>金融機関に借入を申請する前に、自分で融資計画を立てる</t>
    </r>
    <rPh sb="1" eb="3">
      <t>キンユウ</t>
    </rPh>
    <rPh sb="3" eb="5">
      <t>キカン</t>
    </rPh>
    <rPh sb="6" eb="8">
      <t>カリイレ</t>
    </rPh>
    <rPh sb="9" eb="11">
      <t>シンセイ</t>
    </rPh>
    <rPh sb="13" eb="14">
      <t>マエ</t>
    </rPh>
    <rPh sb="16" eb="18">
      <t>ジブン</t>
    </rPh>
    <phoneticPr fontId="3"/>
  </si>
  <si>
    <t>必要とする借入金額が決まったら、自分で返済計画を立ててみる。</t>
    <rPh sb="0" eb="2">
      <t>ヒツヨウ</t>
    </rPh>
    <rPh sb="5" eb="7">
      <t>カリイレ</t>
    </rPh>
    <rPh sb="7" eb="9">
      <t>キンガク</t>
    </rPh>
    <rPh sb="10" eb="11">
      <t>キ</t>
    </rPh>
    <rPh sb="16" eb="18">
      <t>ジブン</t>
    </rPh>
    <rPh sb="19" eb="21">
      <t>ヘンサイ</t>
    </rPh>
    <rPh sb="21" eb="23">
      <t>ケイカク</t>
    </rPh>
    <rPh sb="24" eb="25">
      <t>タ</t>
    </rPh>
    <phoneticPr fontId="3"/>
  </si>
  <si>
    <t>金融機関任せにせず、財務スキルを磨くために、未来継続戦略として位置づけること。</t>
    <rPh sb="0" eb="2">
      <t>キンユウ</t>
    </rPh>
    <rPh sb="2" eb="4">
      <t>キカン</t>
    </rPh>
    <rPh sb="4" eb="5">
      <t>マカ</t>
    </rPh>
    <rPh sb="10" eb="12">
      <t>ザイム</t>
    </rPh>
    <rPh sb="16" eb="17">
      <t>ミガ</t>
    </rPh>
    <rPh sb="22" eb="24">
      <t>ミライ</t>
    </rPh>
    <rPh sb="24" eb="26">
      <t>ケイゾク</t>
    </rPh>
    <rPh sb="26" eb="28">
      <t>センリャク</t>
    </rPh>
    <rPh sb="31" eb="33">
      <t>イチ</t>
    </rPh>
    <phoneticPr fontId="3"/>
  </si>
  <si>
    <t>注意事項</t>
    <rPh sb="0" eb="2">
      <t>チュウイ</t>
    </rPh>
    <rPh sb="2" eb="4">
      <t>ジコウ</t>
    </rPh>
    <phoneticPr fontId="3"/>
  </si>
  <si>
    <t>月々の返済額が固定される、わかりやすい「元利均等方式」で借り入れる。</t>
    <rPh sb="0" eb="2">
      <t>ツキヅキ</t>
    </rPh>
    <rPh sb="3" eb="5">
      <t>ヘンサイ</t>
    </rPh>
    <rPh sb="5" eb="6">
      <t>ガク</t>
    </rPh>
    <rPh sb="7" eb="9">
      <t>コテイ</t>
    </rPh>
    <rPh sb="20" eb="24">
      <t>ガンリキントウ</t>
    </rPh>
    <rPh sb="24" eb="26">
      <t>ホウシキ</t>
    </rPh>
    <rPh sb="28" eb="29">
      <t>カ</t>
    </rPh>
    <rPh sb="30" eb="31">
      <t>イ</t>
    </rPh>
    <phoneticPr fontId="3"/>
  </si>
  <si>
    <t>利率</t>
    <rPh sb="0" eb="2">
      <t>リリツ</t>
    </rPh>
    <phoneticPr fontId="3"/>
  </si>
  <si>
    <t>期間</t>
    <rPh sb="0" eb="2">
      <t>キカン</t>
    </rPh>
    <phoneticPr fontId="3"/>
  </si>
  <si>
    <t>借入額</t>
    <rPh sb="0" eb="2">
      <t>カリイレ</t>
    </rPh>
    <rPh sb="2" eb="3">
      <t>ガク</t>
    </rPh>
    <phoneticPr fontId="3"/>
  </si>
  <si>
    <t>回　※運転資金は長くしない３年毎月払いMax.</t>
    <rPh sb="0" eb="1">
      <t>カイ</t>
    </rPh>
    <rPh sb="13" eb="15">
      <t>サンネン</t>
    </rPh>
    <rPh sb="15" eb="17">
      <t>マイツキ</t>
    </rPh>
    <rPh sb="17" eb="18">
      <t>バラ</t>
    </rPh>
    <phoneticPr fontId="3"/>
  </si>
  <si>
    <t>毎月返済額</t>
    <rPh sb="0" eb="2">
      <t>マイツキ</t>
    </rPh>
    <rPh sb="2" eb="4">
      <t>ヘンサイ</t>
    </rPh>
    <rPh sb="4" eb="5">
      <t>ガク</t>
    </rPh>
    <phoneticPr fontId="3"/>
  </si>
  <si>
    <t>円　利息込み毎月均等払い</t>
    <rPh sb="0" eb="1">
      <t>エン</t>
    </rPh>
    <rPh sb="2" eb="4">
      <t>リソク</t>
    </rPh>
    <rPh sb="4" eb="5">
      <t>コ</t>
    </rPh>
    <rPh sb="6" eb="8">
      <t>マイツキ</t>
    </rPh>
    <rPh sb="8" eb="10">
      <t>キントウ</t>
    </rPh>
    <rPh sb="10" eb="11">
      <t>バラ</t>
    </rPh>
    <phoneticPr fontId="3"/>
  </si>
  <si>
    <t>例え金利が低くても、運転資金である借入金額は可能な限り少なくする。</t>
    <rPh sb="0" eb="1">
      <t>タト</t>
    </rPh>
    <rPh sb="2" eb="4">
      <t>キンリ</t>
    </rPh>
    <rPh sb="5" eb="6">
      <t>ヒク</t>
    </rPh>
    <rPh sb="10" eb="12">
      <t>ウンテン</t>
    </rPh>
    <rPh sb="12" eb="14">
      <t>シキン</t>
    </rPh>
    <rPh sb="17" eb="19">
      <t>カリイレ</t>
    </rPh>
    <rPh sb="19" eb="21">
      <t>キンガク</t>
    </rPh>
    <rPh sb="22" eb="24">
      <t>カノウ</t>
    </rPh>
    <rPh sb="25" eb="26">
      <t>カギ</t>
    </rPh>
    <rPh sb="27" eb="28">
      <t>スク</t>
    </rPh>
    <phoneticPr fontId="3"/>
  </si>
  <si>
    <t>運転資金は設備資金と違い、資本にならない債務であることを認識したい。</t>
    <rPh sb="0" eb="2">
      <t>ウンテン</t>
    </rPh>
    <rPh sb="2" eb="4">
      <t>シキン</t>
    </rPh>
    <rPh sb="5" eb="7">
      <t>セツビ</t>
    </rPh>
    <rPh sb="7" eb="9">
      <t>シキン</t>
    </rPh>
    <rPh sb="10" eb="11">
      <t>チガ</t>
    </rPh>
    <rPh sb="13" eb="15">
      <t>シホン</t>
    </rPh>
    <rPh sb="20" eb="22">
      <t>サイム</t>
    </rPh>
    <rPh sb="28" eb="30">
      <t>ニンシキ</t>
    </rPh>
    <phoneticPr fontId="3"/>
  </si>
  <si>
    <t>運転資金という借金は、新たな収益源を創出しない限り、返済が困難になる。</t>
    <rPh sb="0" eb="2">
      <t>ウンテン</t>
    </rPh>
    <rPh sb="2" eb="4">
      <t>シキン</t>
    </rPh>
    <rPh sb="7" eb="9">
      <t>シャッキン</t>
    </rPh>
    <rPh sb="11" eb="12">
      <t>アラ</t>
    </rPh>
    <rPh sb="14" eb="17">
      <t>シュウエキゲン</t>
    </rPh>
    <rPh sb="18" eb="20">
      <t>ソウシュツ</t>
    </rPh>
    <rPh sb="23" eb="24">
      <t>カギ</t>
    </rPh>
    <rPh sb="26" eb="28">
      <t>ヘンサイ</t>
    </rPh>
    <rPh sb="29" eb="31">
      <t>コンナン</t>
    </rPh>
    <phoneticPr fontId="3"/>
  </si>
  <si>
    <t>結果として、借り換えの繰り返しによる高支払利息のアリ地獄が待っている。</t>
    <rPh sb="0" eb="2">
      <t>ケッカ</t>
    </rPh>
    <rPh sb="6" eb="7">
      <t>カ</t>
    </rPh>
    <rPh sb="8" eb="9">
      <t>カ</t>
    </rPh>
    <rPh sb="11" eb="12">
      <t>ク</t>
    </rPh>
    <rPh sb="13" eb="14">
      <t>カエ</t>
    </rPh>
    <rPh sb="18" eb="19">
      <t>コウ</t>
    </rPh>
    <rPh sb="19" eb="21">
      <t>シハライ</t>
    </rPh>
    <rPh sb="21" eb="23">
      <t>リソク</t>
    </rPh>
    <rPh sb="26" eb="28">
      <t>ジゴク</t>
    </rPh>
    <rPh sb="29" eb="30">
      <t>マ</t>
    </rPh>
    <phoneticPr fontId="3"/>
  </si>
  <si>
    <t>　　※セーフティネット0.9～1.9%</t>
    <phoneticPr fontId="3"/>
  </si>
  <si>
    <t>返済計画</t>
    <rPh sb="0" eb="2">
      <t>ヘンサイ</t>
    </rPh>
    <rPh sb="2" eb="4">
      <t>ケイカク</t>
    </rPh>
    <phoneticPr fontId="3"/>
  </si>
  <si>
    <t>年月</t>
    <rPh sb="0" eb="2">
      <t>ネンゲツ</t>
    </rPh>
    <phoneticPr fontId="3"/>
  </si>
  <si>
    <t>借入残額</t>
    <rPh sb="0" eb="2">
      <t>カリイレ</t>
    </rPh>
    <rPh sb="2" eb="4">
      <t>ザンガク</t>
    </rPh>
    <phoneticPr fontId="3"/>
  </si>
  <si>
    <t>利息込返済総額</t>
    <rPh sb="0" eb="2">
      <t>リソク</t>
    </rPh>
    <rPh sb="2" eb="3">
      <t>コ</t>
    </rPh>
    <rPh sb="3" eb="5">
      <t>ヘンサイ</t>
    </rPh>
    <rPh sb="5" eb="7">
      <t>ソウガク</t>
    </rPh>
    <phoneticPr fontId="3"/>
  </si>
  <si>
    <r>
      <rPr>
        <b/>
        <sz val="12"/>
        <color theme="8"/>
        <rFont val="游ゴシック"/>
        <family val="3"/>
        <charset val="128"/>
        <scheme val="minor"/>
      </rPr>
      <t>●</t>
    </r>
    <r>
      <rPr>
        <b/>
        <sz val="12"/>
        <color theme="1"/>
        <rFont val="游ゴシック"/>
        <family val="3"/>
        <charset val="128"/>
        <scheme val="minor"/>
      </rPr>
      <t>今後の課題は、毎月の返済金に相当する新たな利益の創出</t>
    </r>
    <rPh sb="1" eb="3">
      <t>コンゴ</t>
    </rPh>
    <rPh sb="4" eb="6">
      <t>カダイ</t>
    </rPh>
    <rPh sb="8" eb="10">
      <t>マイツキ</t>
    </rPh>
    <rPh sb="11" eb="13">
      <t>ヘンサイ</t>
    </rPh>
    <rPh sb="13" eb="14">
      <t>キン</t>
    </rPh>
    <rPh sb="15" eb="17">
      <t>ソウトウ</t>
    </rPh>
    <rPh sb="19" eb="20">
      <t>アラ</t>
    </rPh>
    <rPh sb="22" eb="24">
      <t>リエキ</t>
    </rPh>
    <rPh sb="25" eb="27">
      <t>ソウシュツ</t>
    </rPh>
    <phoneticPr fontId="3"/>
  </si>
  <si>
    <t>1. コロナショック資金繰り計画</t>
    <rPh sb="10" eb="12">
      <t>シキン</t>
    </rPh>
    <rPh sb="12" eb="13">
      <t>グ</t>
    </rPh>
    <rPh sb="14" eb="16">
      <t>ケイカク</t>
    </rPh>
    <phoneticPr fontId="3"/>
  </si>
  <si>
    <t>コロナショックを前向きにチャンスと捉え、大胆な業務改革を断行する。</t>
    <rPh sb="8" eb="10">
      <t>マエム</t>
    </rPh>
    <rPh sb="17" eb="18">
      <t>トラ</t>
    </rPh>
    <rPh sb="20" eb="22">
      <t>ダイタン</t>
    </rPh>
    <rPh sb="23" eb="25">
      <t>ギョウム</t>
    </rPh>
    <rPh sb="25" eb="27">
      <t>カイカク</t>
    </rPh>
    <rPh sb="28" eb="30">
      <t>ダンコウ</t>
    </rPh>
    <phoneticPr fontId="3"/>
  </si>
  <si>
    <t>資金繰り計画と返済計画を精査してから、金融機関と打ち合わせて下さい。</t>
    <rPh sb="0" eb="3">
      <t>シキング</t>
    </rPh>
    <rPh sb="4" eb="6">
      <t>ケイカク</t>
    </rPh>
    <rPh sb="7" eb="9">
      <t>ヘンサイ</t>
    </rPh>
    <rPh sb="9" eb="11">
      <t>ケイカク</t>
    </rPh>
    <rPh sb="12" eb="14">
      <t>セイサ</t>
    </rPh>
    <rPh sb="19" eb="21">
      <t>キンユウ</t>
    </rPh>
    <rPh sb="21" eb="23">
      <t>キカン</t>
    </rPh>
    <rPh sb="24" eb="25">
      <t>ウ</t>
    </rPh>
    <rPh sb="26" eb="27">
      <t>ア</t>
    </rPh>
    <rPh sb="30" eb="31">
      <t>クダ</t>
    </rPh>
    <phoneticPr fontId="3"/>
  </si>
  <si>
    <t>次に求められることは、内なる守りの戦略と、外なる攻めの戦略です。</t>
    <rPh sb="0" eb="1">
      <t>ツギ</t>
    </rPh>
    <rPh sb="2" eb="3">
      <t>モト</t>
    </rPh>
    <rPh sb="11" eb="12">
      <t>ウチ</t>
    </rPh>
    <rPh sb="14" eb="15">
      <t>マモ</t>
    </rPh>
    <rPh sb="17" eb="19">
      <t>センリャク</t>
    </rPh>
    <rPh sb="21" eb="22">
      <t>ソト</t>
    </rPh>
    <rPh sb="24" eb="25">
      <t>セ</t>
    </rPh>
    <rPh sb="27" eb="29">
      <t>センリャク</t>
    </rPh>
    <phoneticPr fontId="3"/>
  </si>
  <si>
    <t>返済金を上回る収益性向上を成すための戦略方針を立てて下さい。</t>
    <rPh sb="0" eb="2">
      <t>ヘンサイ</t>
    </rPh>
    <rPh sb="2" eb="3">
      <t>キン</t>
    </rPh>
    <rPh sb="4" eb="6">
      <t>ウワマワ</t>
    </rPh>
    <rPh sb="7" eb="10">
      <t>シュウエキセイ</t>
    </rPh>
    <rPh sb="10" eb="12">
      <t>コウジョウ</t>
    </rPh>
    <rPh sb="13" eb="14">
      <t>ナ</t>
    </rPh>
    <rPh sb="18" eb="20">
      <t>センリャク</t>
    </rPh>
    <rPh sb="20" eb="22">
      <t>ホウシン</t>
    </rPh>
    <rPh sb="23" eb="24">
      <t>タ</t>
    </rPh>
    <rPh sb="26" eb="27">
      <t>クダ</t>
    </rPh>
    <phoneticPr fontId="3"/>
  </si>
  <si>
    <t>制作</t>
    <rPh sb="0" eb="2">
      <t>セイサク</t>
    </rPh>
    <phoneticPr fontId="3"/>
  </si>
  <si>
    <t>長山　伸作</t>
    <rPh sb="0" eb="2">
      <t>ナガヤマ</t>
    </rPh>
    <rPh sb="3" eb="5">
      <t>シンサク</t>
    </rPh>
    <phoneticPr fontId="3"/>
  </si>
  <si>
    <t>株式会社一光社プロ</t>
    <rPh sb="0" eb="4">
      <t>カブシキガイシャ</t>
    </rPh>
    <rPh sb="4" eb="5">
      <t>イッ</t>
    </rPh>
    <rPh sb="5" eb="6">
      <t>コウ</t>
    </rPh>
    <rPh sb="6" eb="7">
      <t>シャ</t>
    </rPh>
    <phoneticPr fontId="3"/>
  </si>
  <si>
    <t>〒457-0024 名古屋市南区赤坪町99-1 Tel.052-824-0521</t>
    <rPh sb="10" eb="14">
      <t>ナゴヤシ</t>
    </rPh>
    <rPh sb="14" eb="16">
      <t>ミナミク</t>
    </rPh>
    <rPh sb="16" eb="17">
      <t>アカ</t>
    </rPh>
    <rPh sb="17" eb="18">
      <t>ツボ</t>
    </rPh>
    <rPh sb="18" eb="19">
      <t>チョウ</t>
    </rPh>
    <phoneticPr fontId="3"/>
  </si>
  <si>
    <t>http://www.s-naga.jp/</t>
    <phoneticPr fontId="3"/>
  </si>
  <si>
    <t>経営セミナー→</t>
    <phoneticPr fontId="3"/>
  </si>
  <si>
    <t>電子出版物　→</t>
    <phoneticPr fontId="3"/>
  </si>
  <si>
    <t>コロナショック対策　新経営継続計画の策定</t>
    <rPh sb="7" eb="9">
      <t>タイサク</t>
    </rPh>
    <rPh sb="10" eb="13">
      <t>シンケイエイ</t>
    </rPh>
    <rPh sb="13" eb="15">
      <t>ケイゾク</t>
    </rPh>
    <rPh sb="15" eb="17">
      <t>ケイカク</t>
    </rPh>
    <rPh sb="18" eb="20">
      <t>サクテイ</t>
    </rPh>
    <phoneticPr fontId="3"/>
  </si>
  <si>
    <t>※</t>
    <phoneticPr fontId="3"/>
  </si>
  <si>
    <t>コロナショック新経営継続計画概要　(PDF)</t>
    <rPh sb="7" eb="10">
      <t>シンケイエイ</t>
    </rPh>
    <rPh sb="10" eb="12">
      <t>ケイゾク</t>
    </rPh>
    <rPh sb="12" eb="14">
      <t>ケイカク</t>
    </rPh>
    <rPh sb="14" eb="16">
      <t>ガイヨウ</t>
    </rPh>
    <phoneticPr fontId="3"/>
  </si>
  <si>
    <t>即断の戦略方針　(Excel)</t>
    <rPh sb="0" eb="2">
      <t>ソクダン</t>
    </rPh>
    <rPh sb="3" eb="5">
      <t>センリャク</t>
    </rPh>
    <rPh sb="5" eb="7">
      <t>ホウシン</t>
    </rPh>
    <phoneticPr fontId="3"/>
  </si>
  <si>
    <t>論理的経営計画　(Excel)</t>
    <rPh sb="0" eb="3">
      <t>ロンリテキ</t>
    </rPh>
    <rPh sb="3" eb="5">
      <t>ケイエイ</t>
    </rPh>
    <rPh sb="5" eb="7">
      <t>ケイカク</t>
    </rPh>
    <phoneticPr fontId="3"/>
  </si>
  <si>
    <t>速攻の行動計画　(Excel)</t>
    <rPh sb="0" eb="2">
      <t>ソッコウ</t>
    </rPh>
    <rPh sb="3" eb="5">
      <t>コウドウ</t>
    </rPh>
    <rPh sb="5" eb="7">
      <t>ケイカク</t>
    </rPh>
    <phoneticPr fontId="3"/>
  </si>
  <si>
    <t>資金繰り計画　　(Excel)</t>
    <rPh sb="0" eb="2">
      <t>シキン</t>
    </rPh>
    <rPh sb="2" eb="3">
      <t>グ</t>
    </rPh>
    <rPh sb="4" eb="6">
      <t>ケイカク</t>
    </rPh>
    <phoneticPr fontId="3"/>
  </si>
  <si>
    <t>エクセル書式に書き込みながら、計画書を完成させます</t>
    <rPh sb="4" eb="6">
      <t>ショシキ</t>
    </rPh>
    <rPh sb="7" eb="8">
      <t>カ</t>
    </rPh>
    <rPh sb="9" eb="10">
      <t>コ</t>
    </rPh>
    <rPh sb="15" eb="18">
      <t>ケイカクショ</t>
    </rPh>
    <rPh sb="19" eb="21">
      <t>カンセイ</t>
    </rPh>
    <phoneticPr fontId="3"/>
  </si>
  <si>
    <t>資金繰り計画書と返済計画書を作って精査する</t>
    <rPh sb="0" eb="2">
      <t>シキン</t>
    </rPh>
    <rPh sb="2" eb="3">
      <t>グ</t>
    </rPh>
    <rPh sb="4" eb="6">
      <t>ケイカク</t>
    </rPh>
    <rPh sb="6" eb="7">
      <t>ショ</t>
    </rPh>
    <rPh sb="8" eb="10">
      <t>ヘンサイ</t>
    </rPh>
    <rPh sb="10" eb="12">
      <t>ケイカク</t>
    </rPh>
    <rPh sb="12" eb="13">
      <t>ショ</t>
    </rPh>
    <rPh sb="14" eb="15">
      <t>ツク</t>
    </rPh>
    <rPh sb="17" eb="19">
      <t>セイサ</t>
    </rPh>
    <phoneticPr fontId="3"/>
  </si>
  <si>
    <t>多角的なＢＳＣ指標で達成可能な計画を作成する</t>
    <rPh sb="0" eb="3">
      <t>タカクテキ</t>
    </rPh>
    <rPh sb="7" eb="9">
      <t>シヒョウ</t>
    </rPh>
    <rPh sb="10" eb="12">
      <t>タッセイ</t>
    </rPh>
    <rPh sb="12" eb="14">
      <t>カノウ</t>
    </rPh>
    <rPh sb="15" eb="17">
      <t>ケイカク</t>
    </rPh>
    <rPh sb="18" eb="20">
      <t>サクセイ</t>
    </rPh>
    <phoneticPr fontId="3"/>
  </si>
  <si>
    <t>計画目標を達成する行動計画の作成と目標管理</t>
    <rPh sb="0" eb="2">
      <t>ケイカク</t>
    </rPh>
    <rPh sb="2" eb="4">
      <t>モクヒョウ</t>
    </rPh>
    <rPh sb="5" eb="7">
      <t>タッセイ</t>
    </rPh>
    <rPh sb="9" eb="11">
      <t>コウドウ</t>
    </rPh>
    <rPh sb="11" eb="13">
      <t>ケイカク</t>
    </rPh>
    <rPh sb="14" eb="16">
      <t>サクセイ</t>
    </rPh>
    <rPh sb="17" eb="19">
      <t>モクヒョウ</t>
    </rPh>
    <rPh sb="19" eb="21">
      <t>カンリ</t>
    </rPh>
    <phoneticPr fontId="3"/>
  </si>
  <si>
    <t>融資返済額を上回る収益確保戦略方針を策定する</t>
    <rPh sb="0" eb="2">
      <t>ユウシ</t>
    </rPh>
    <rPh sb="2" eb="4">
      <t>ヘンサイ</t>
    </rPh>
    <rPh sb="4" eb="5">
      <t>ガク</t>
    </rPh>
    <rPh sb="6" eb="8">
      <t>ウワマワ</t>
    </rPh>
    <rPh sb="9" eb="11">
      <t>シュウエキ</t>
    </rPh>
    <rPh sb="11" eb="13">
      <t>カクホ</t>
    </rPh>
    <rPh sb="13" eb="15">
      <t>センリャク</t>
    </rPh>
    <rPh sb="15" eb="17">
      <t>ホウシン</t>
    </rPh>
    <rPh sb="18" eb="20">
      <t>サクテイ</t>
    </rPh>
    <phoneticPr fontId="3"/>
  </si>
  <si>
    <t>コロナショック対策　新経営継続計画書</t>
    <rPh sb="7" eb="9">
      <t>タイサク</t>
    </rPh>
    <rPh sb="10" eb="13">
      <t>シンケイエイ</t>
    </rPh>
    <rPh sb="13" eb="15">
      <t>ケイゾク</t>
    </rPh>
    <rPh sb="15" eb="18">
      <t>ケイカクショ</t>
    </rPh>
    <phoneticPr fontId="3"/>
  </si>
  <si>
    <t>白太枠セルに半角数字で↓上書きして下さい</t>
    <rPh sb="0" eb="1">
      <t>シロ</t>
    </rPh>
    <rPh sb="1" eb="3">
      <t>フトワク</t>
    </rPh>
    <rPh sb="6" eb="8">
      <t>ハンカク</t>
    </rPh>
    <rPh sb="8" eb="10">
      <t>スウジ</t>
    </rPh>
    <rPh sb="12" eb="14">
      <t>ウワガ</t>
    </rPh>
    <rPh sb="17" eb="18">
      <t>クダ</t>
    </rPh>
    <phoneticPr fontId="3"/>
  </si>
  <si>
    <r>
      <t>円　</t>
    </r>
    <r>
      <rPr>
        <sz val="11"/>
        <color rgb="FFFF0000"/>
        <rFont val="游ゴシック"/>
        <family val="3"/>
        <charset val="128"/>
        <scheme val="minor"/>
      </rPr>
      <t>←キャッシュとして使える金額を入力</t>
    </r>
    <rPh sb="0" eb="1">
      <t>エン</t>
    </rPh>
    <rPh sb="11" eb="12">
      <t>ツカ</t>
    </rPh>
    <rPh sb="14" eb="16">
      <t>キンガク</t>
    </rPh>
    <rPh sb="17" eb="19">
      <t>ニュウリョク</t>
    </rPh>
    <phoneticPr fontId="3"/>
  </si>
  <si>
    <t>価格 11,000円(税込)</t>
    <rPh sb="0" eb="2">
      <t>カカク</t>
    </rPh>
    <rPh sb="9" eb="10">
      <t>エン</t>
    </rPh>
    <rPh sb="11" eb="13">
      <t>ゼイコミ</t>
    </rPh>
    <phoneticPr fontId="3"/>
  </si>
  <si>
    <r>
      <rPr>
        <b/>
        <sz val="11"/>
        <color rgb="FFFF0000"/>
        <rFont val="游ゴシック"/>
        <family val="3"/>
        <charset val="128"/>
        <scheme val="minor"/>
      </rPr>
      <t>開始月入力</t>
    </r>
    <r>
      <rPr>
        <sz val="11"/>
        <color theme="1"/>
        <rFont val="游ゴシック"/>
        <family val="2"/>
        <charset val="128"/>
        <scheme val="minor"/>
      </rPr>
      <t>1</t>
    </r>
    <rPh sb="0" eb="3">
      <t>カイシヅキ</t>
    </rPh>
    <rPh sb="3" eb="5">
      <t>ニュウリョク</t>
    </rPh>
    <phoneticPr fontId="3"/>
  </si>
  <si>
    <t>フリーＣ／Ｆ</t>
    <phoneticPr fontId="3"/>
  </si>
  <si>
    <t>営業利益</t>
    <rPh sb="0" eb="2">
      <t>エイギョウ</t>
    </rPh>
    <rPh sb="2" eb="4">
      <t>リエキ</t>
    </rPh>
    <phoneticPr fontId="3"/>
  </si>
  <si>
    <t>※営業利益＝売上高－変動費－固定費</t>
    <rPh sb="1" eb="3">
      <t>エイギョウ</t>
    </rPh>
    <rPh sb="3" eb="5">
      <t>リエキ</t>
    </rPh>
    <rPh sb="6" eb="8">
      <t>ウリアゲ</t>
    </rPh>
    <rPh sb="8" eb="9">
      <t>ダカ</t>
    </rPh>
    <rPh sb="10" eb="12">
      <t>ヘンドウ</t>
    </rPh>
    <rPh sb="12" eb="13">
      <t>ヒ</t>
    </rPh>
    <rPh sb="14" eb="17">
      <t>コテイヒ</t>
    </rPh>
    <phoneticPr fontId="3"/>
  </si>
  <si>
    <t>手元資金</t>
    <rPh sb="0" eb="2">
      <t>テモト</t>
    </rPh>
    <rPh sb="2" eb="4">
      <t>シキン</t>
    </rPh>
    <phoneticPr fontId="3"/>
  </si>
  <si>
    <t>※手元資金総額＝手元資金＋借入金</t>
    <rPh sb="1" eb="3">
      <t>テモト</t>
    </rPh>
    <rPh sb="3" eb="5">
      <t>シキン</t>
    </rPh>
    <rPh sb="5" eb="7">
      <t>ソウガク</t>
    </rPh>
    <rPh sb="8" eb="10">
      <t>テモト</t>
    </rPh>
    <rPh sb="10" eb="12">
      <t>シキン</t>
    </rPh>
    <rPh sb="13" eb="15">
      <t>カリイレ</t>
    </rPh>
    <rPh sb="15" eb="16">
      <t>キン</t>
    </rPh>
    <phoneticPr fontId="3"/>
  </si>
  <si>
    <t>↓毎月上書入力</t>
    <rPh sb="1" eb="3">
      <t>マイツキ</t>
    </rPh>
    <rPh sb="3" eb="5">
      <t>ウワガ</t>
    </rPh>
    <rPh sb="5" eb="7">
      <t>ニュウリョク</t>
    </rPh>
    <phoneticPr fontId="3"/>
  </si>
  <si>
    <t>※毎月、返済額を上回る営業利益を確保しないと資金ショートします</t>
    <rPh sb="1" eb="3">
      <t>マイツキ</t>
    </rPh>
    <rPh sb="4" eb="6">
      <t>ヘンサイ</t>
    </rPh>
    <rPh sb="6" eb="7">
      <t>ガク</t>
    </rPh>
    <rPh sb="8" eb="10">
      <t>ウワマワ</t>
    </rPh>
    <rPh sb="11" eb="13">
      <t>エイギョウ</t>
    </rPh>
    <rPh sb="13" eb="15">
      <t>リエキ</t>
    </rPh>
    <rPh sb="16" eb="18">
      <t>カクホ</t>
    </rPh>
    <rPh sb="22" eb="24">
      <t>シキン</t>
    </rPh>
    <phoneticPr fontId="3"/>
  </si>
  <si>
    <t>※フリーキャッシュフロー(FC/F)＝手元現金化資金＋営業利益－融資返済額</t>
    <rPh sb="19" eb="21">
      <t>テモト</t>
    </rPh>
    <rPh sb="21" eb="24">
      <t>ゲンキンカ</t>
    </rPh>
    <rPh sb="24" eb="26">
      <t>シキン</t>
    </rPh>
    <rPh sb="27" eb="29">
      <t>エイギョウ</t>
    </rPh>
    <rPh sb="29" eb="31">
      <t>リエキ</t>
    </rPh>
    <rPh sb="32" eb="34">
      <t>ユウシ</t>
    </rPh>
    <rPh sb="34" eb="36">
      <t>ヘンサイ</t>
    </rPh>
    <rPh sb="36" eb="37">
      <t>ガク</t>
    </rPh>
    <phoneticPr fontId="3"/>
  </si>
  <si>
    <t>シミュレーションして下さい</t>
    <rPh sb="10" eb="11">
      <t>クダ</t>
    </rPh>
    <phoneticPr fontId="3"/>
  </si>
  <si>
    <t>http://www.s-naga.jp/booklist.html</t>
    <phoneticPr fontId="3"/>
  </si>
  <si>
    <t>日々ロク目標管理→</t>
    <rPh sb="0" eb="2">
      <t>ヒビ</t>
    </rPh>
    <rPh sb="4" eb="6">
      <t>モクヒョウ</t>
    </rPh>
    <rPh sb="6" eb="8">
      <t>カンリ</t>
    </rPh>
    <phoneticPr fontId="3"/>
  </si>
  <si>
    <t>http://www.s-naga.jp/hibiroku.html</t>
    <phoneticPr fontId="3"/>
  </si>
  <si>
    <t>出前訪問研修も承ります。お気軽にご連絡ください。</t>
    <rPh sb="0" eb="2">
      <t>デマエ</t>
    </rPh>
    <rPh sb="2" eb="4">
      <t>ホウモン</t>
    </rPh>
    <rPh sb="4" eb="6">
      <t>ケンシュウ</t>
    </rPh>
    <rPh sb="7" eb="8">
      <t>ウケタマワ</t>
    </rPh>
    <rPh sb="13" eb="15">
      <t>キガル</t>
    </rPh>
    <rPh sb="17" eb="19">
      <t>レンラク</t>
    </rPh>
    <phoneticPr fontId="3"/>
  </si>
  <si>
    <t>補足資料　日報が人を育てる「日々ロク」目標管理システム概要(PDF)</t>
    <rPh sb="0" eb="2">
      <t>ホソク</t>
    </rPh>
    <rPh sb="2" eb="4">
      <t>シリョウ</t>
    </rPh>
    <rPh sb="5" eb="7">
      <t>ニッポウ</t>
    </rPh>
    <rPh sb="8" eb="9">
      <t>ヒト</t>
    </rPh>
    <rPh sb="10" eb="11">
      <t>ソダ</t>
    </rPh>
    <rPh sb="14" eb="16">
      <t>ヒビ</t>
    </rPh>
    <rPh sb="19" eb="21">
      <t>モクヒョウ</t>
    </rPh>
    <rPh sb="21" eb="23">
      <t>カンリ</t>
    </rPh>
    <rPh sb="27" eb="29">
      <t>ガイヨウ</t>
    </rPh>
    <phoneticPr fontId="3"/>
  </si>
  <si>
    <t>※太枠白色セルの営業利益列に、月次の営業損益額を上書きして下さい</t>
    <rPh sb="1" eb="3">
      <t>フトワク</t>
    </rPh>
    <rPh sb="3" eb="5">
      <t>シロイロ</t>
    </rPh>
    <rPh sb="8" eb="10">
      <t>エイギョウ</t>
    </rPh>
    <rPh sb="10" eb="12">
      <t>リエキ</t>
    </rPh>
    <rPh sb="12" eb="13">
      <t>レツ</t>
    </rPh>
    <rPh sb="15" eb="17">
      <t>ゲツジ</t>
    </rPh>
    <rPh sb="18" eb="20">
      <t>エイギョウ</t>
    </rPh>
    <rPh sb="20" eb="22">
      <t>ソンエキ</t>
    </rPh>
    <rPh sb="22" eb="23">
      <t>ガク</t>
    </rPh>
    <rPh sb="24" eb="26">
      <t>ウワガ</t>
    </rPh>
    <rPh sb="29" eb="30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</si>
</sst>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%"/>
    <numFmt numFmtId="177" formatCode="yyyy&quot;年&quot;m&quot;月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8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5" fillId="2" borderId="0" xfId="0" applyFont="1" applyFill="1" applyAlignment="1">
      <alignment horizontal="right"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2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>
      <alignment vertical="center"/>
    </xf>
    <xf numFmtId="38" fontId="0" fillId="3" borderId="1" xfId="1" applyFont="1" applyFill="1" applyBorder="1">
      <alignment vertical="center"/>
    </xf>
    <xf numFmtId="9" fontId="0" fillId="3" borderId="1" xfId="2" applyFont="1" applyFill="1" applyBorder="1">
      <alignment vertical="center"/>
    </xf>
    <xf numFmtId="38" fontId="0" fillId="3" borderId="1" xfId="0" applyNumberFormat="1" applyFill="1" applyBorder="1">
      <alignment vertical="center"/>
    </xf>
    <xf numFmtId="38" fontId="0" fillId="3" borderId="3" xfId="0" applyNumberFormat="1" applyFill="1" applyBorder="1">
      <alignment vertical="center"/>
    </xf>
    <xf numFmtId="38" fontId="0" fillId="3" borderId="4" xfId="1" applyFont="1" applyFill="1" applyBorder="1">
      <alignment vertical="center"/>
    </xf>
    <xf numFmtId="38" fontId="0" fillId="5" borderId="2" xfId="0" applyNumberFormat="1" applyFill="1" applyBorder="1">
      <alignment vertical="center"/>
    </xf>
    <xf numFmtId="0" fontId="9" fillId="2" borderId="0" xfId="0" applyFont="1" applyFill="1">
      <alignment vertical="center"/>
    </xf>
    <xf numFmtId="38" fontId="0" fillId="3" borderId="4" xfId="0" applyNumberFormat="1" applyFill="1" applyBorder="1">
      <alignment vertical="center"/>
    </xf>
    <xf numFmtId="38" fontId="0" fillId="3" borderId="5" xfId="0" applyNumberFormat="1" applyFill="1" applyBorder="1">
      <alignment vertical="center"/>
    </xf>
    <xf numFmtId="176" fontId="0" fillId="0" borderId="0" xfId="2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3" fillId="3" borderId="0" xfId="0" applyFont="1" applyFill="1" applyAlignment="1">
      <alignment horizontal="right" vertical="center"/>
    </xf>
    <xf numFmtId="38" fontId="0" fillId="2" borderId="6" xfId="1" applyFont="1" applyFill="1" applyBorder="1">
      <alignment vertical="center"/>
    </xf>
    <xf numFmtId="0" fontId="0" fillId="2" borderId="6" xfId="0" applyFill="1" applyBorder="1">
      <alignment vertical="center"/>
    </xf>
    <xf numFmtId="0" fontId="0" fillId="4" borderId="3" xfId="0" applyFill="1" applyBorder="1">
      <alignment vertical="center"/>
    </xf>
    <xf numFmtId="38" fontId="0" fillId="3" borderId="5" xfId="1" applyFont="1" applyFill="1" applyBorder="1">
      <alignment vertical="center"/>
    </xf>
    <xf numFmtId="176" fontId="0" fillId="2" borderId="6" xfId="2" applyNumberFormat="1" applyFont="1" applyFill="1" applyBorder="1">
      <alignment vertical="center"/>
    </xf>
    <xf numFmtId="0" fontId="11" fillId="2" borderId="0" xfId="0" applyFont="1" applyFill="1" applyAlignment="1">
      <alignment horizontal="right" vertical="center"/>
    </xf>
    <xf numFmtId="0" fontId="0" fillId="4" borderId="4" xfId="0" applyFill="1" applyBorder="1" applyAlignment="1">
      <alignment horizontal="center" vertical="center"/>
    </xf>
    <xf numFmtId="177" fontId="0" fillId="2" borderId="6" xfId="0" applyNumberFormat="1" applyFill="1" applyBorder="1">
      <alignment vertical="center"/>
    </xf>
    <xf numFmtId="177" fontId="0" fillId="3" borderId="5" xfId="0" applyNumberFormat="1" applyFill="1" applyBorder="1">
      <alignment vertical="center"/>
    </xf>
    <xf numFmtId="177" fontId="0" fillId="3" borderId="1" xfId="0" applyNumberFormat="1" applyFill="1" applyBorder="1">
      <alignment vertical="center"/>
    </xf>
    <xf numFmtId="176" fontId="0" fillId="4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3" borderId="1" xfId="0" applyNumberFormat="1" applyFill="1" applyBorder="1" applyAlignment="1">
      <alignment horizontal="right" vertical="center"/>
    </xf>
    <xf numFmtId="38" fontId="0" fillId="3" borderId="7" xfId="0" applyNumberFormat="1" applyFill="1" applyBorder="1">
      <alignment vertical="center"/>
    </xf>
    <xf numFmtId="38" fontId="15" fillId="0" borderId="0" xfId="0" applyNumberFormat="1" applyFont="1" applyAlignment="1">
      <alignment horizontal="left" vertical="center"/>
    </xf>
    <xf numFmtId="38" fontId="0" fillId="3" borderId="7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38" fontId="0" fillId="2" borderId="10" xfId="1" applyFont="1" applyFill="1" applyBorder="1">
      <alignment vertical="center"/>
    </xf>
    <xf numFmtId="6" fontId="2" fillId="0" borderId="0" xfId="0" applyNumberFormat="1" applyFont="1">
      <alignment vertical="center"/>
    </xf>
    <xf numFmtId="0" fontId="12" fillId="2" borderId="0" xfId="3" applyFill="1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746760</xdr:colOff>
      <xdr:row>44</xdr:row>
      <xdr:rowOff>220980</xdr:rowOff>
    </xdr:from>
    <xdr:to>
      <xdr:col>7</xdr:col>
      <xdr:colOff>21491</xdr:colOff>
      <xdr:row>51</xdr:row>
      <xdr:rowOff>49307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E38061E0-8018-4F39-9B8C-4D70FE1521D8}"/>
            </a:ext>
          </a:extLst>
        </xdr:cNvPr>
        <xdr:cNvGrpSpPr/>
      </xdr:nvGrpSpPr>
      <xdr:grpSpPr>
        <a:xfrm>
          <a:off x="3627120" y="10355580"/>
          <a:ext cx="2406551" cy="1428527"/>
          <a:chOff x="3665220" y="2385060"/>
          <a:chExt cx="2406551" cy="1428527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8C87D836-46D1-4882-9BE9-80F7BB1DFB7B}"/>
              </a:ext>
            </a:extLst>
          </xdr:cNvPr>
          <xdr:cNvSpPr/>
        </xdr:nvSpPr>
        <xdr:spPr>
          <a:xfrm>
            <a:off x="3764280" y="2407920"/>
            <a:ext cx="472440" cy="944880"/>
          </a:xfrm>
          <a:prstGeom prst="rect">
            <a:avLst/>
          </a:prstGeom>
          <a:solidFill>
            <a:schemeClr val="accent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4F2EC015-BFAC-4960-908B-645C19276272}"/>
              </a:ext>
            </a:extLst>
          </xdr:cNvPr>
          <xdr:cNvSpPr/>
        </xdr:nvSpPr>
        <xdr:spPr>
          <a:xfrm>
            <a:off x="4229100" y="2407920"/>
            <a:ext cx="472440" cy="944880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425CBF62-D20A-4FD2-926D-4263750A0BD6}"/>
              </a:ext>
            </a:extLst>
          </xdr:cNvPr>
          <xdr:cNvSpPr txBox="1"/>
        </xdr:nvSpPr>
        <xdr:spPr>
          <a:xfrm>
            <a:off x="3741420" y="2423160"/>
            <a:ext cx="530915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900" b="1"/>
              <a:t>売上高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8E23D75F-6234-4382-802D-1792D0BEF660}"/>
              </a:ext>
            </a:extLst>
          </xdr:cNvPr>
          <xdr:cNvSpPr txBox="1"/>
        </xdr:nvSpPr>
        <xdr:spPr>
          <a:xfrm>
            <a:off x="4191000" y="2423160"/>
            <a:ext cx="530915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900" b="1"/>
              <a:t>コスト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90F8CE44-81F9-4EA2-99F7-4C72575416EF}"/>
              </a:ext>
            </a:extLst>
          </xdr:cNvPr>
          <xdr:cNvSpPr txBox="1"/>
        </xdr:nvSpPr>
        <xdr:spPr>
          <a:xfrm>
            <a:off x="3688080" y="3299460"/>
            <a:ext cx="1107996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900" b="1"/>
              <a:t>トントン営業利益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350AB868-9FA8-4BFC-B76D-EF9E4019813B}"/>
              </a:ext>
            </a:extLst>
          </xdr:cNvPr>
          <xdr:cNvSpPr/>
        </xdr:nvSpPr>
        <xdr:spPr>
          <a:xfrm>
            <a:off x="4937760" y="2659380"/>
            <a:ext cx="472440" cy="685800"/>
          </a:xfrm>
          <a:prstGeom prst="rect">
            <a:avLst/>
          </a:prstGeom>
          <a:solidFill>
            <a:schemeClr val="accent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B91AC313-1616-4F32-B23D-C25ED07FE897}"/>
              </a:ext>
            </a:extLst>
          </xdr:cNvPr>
          <xdr:cNvSpPr/>
        </xdr:nvSpPr>
        <xdr:spPr>
          <a:xfrm>
            <a:off x="5402580" y="2659380"/>
            <a:ext cx="472440" cy="944880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7195EE4C-9FC8-431C-B95C-248430561A56}"/>
              </a:ext>
            </a:extLst>
          </xdr:cNvPr>
          <xdr:cNvSpPr txBox="1"/>
        </xdr:nvSpPr>
        <xdr:spPr>
          <a:xfrm>
            <a:off x="4914900" y="2674620"/>
            <a:ext cx="530915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900" b="1"/>
              <a:t>売上高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90C7C032-AAF4-40B1-B0A1-B91FCD2519A3}"/>
              </a:ext>
            </a:extLst>
          </xdr:cNvPr>
          <xdr:cNvSpPr txBox="1"/>
        </xdr:nvSpPr>
        <xdr:spPr>
          <a:xfrm>
            <a:off x="5364480" y="2674620"/>
            <a:ext cx="530915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900" b="1"/>
              <a:t>コスト</a:t>
            </a:r>
          </a:p>
        </xdr:txBody>
      </xdr: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9060C2BA-D057-421F-9C8A-EA1D1E685DBE}"/>
              </a:ext>
            </a:extLst>
          </xdr:cNvPr>
          <xdr:cNvCxnSpPr/>
        </xdr:nvCxnSpPr>
        <xdr:spPr>
          <a:xfrm>
            <a:off x="3665220" y="3345180"/>
            <a:ext cx="234696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B8A42815-6BA8-4D8C-AFC3-3705F8CF2BB8}"/>
              </a:ext>
            </a:extLst>
          </xdr:cNvPr>
          <xdr:cNvSpPr/>
        </xdr:nvSpPr>
        <xdr:spPr>
          <a:xfrm>
            <a:off x="5501640" y="3352800"/>
            <a:ext cx="472440" cy="251460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DB9CD3F8-4F13-4C4A-BD7F-A24D1CD3D2DB}"/>
              </a:ext>
            </a:extLst>
          </xdr:cNvPr>
          <xdr:cNvSpPr txBox="1"/>
        </xdr:nvSpPr>
        <xdr:spPr>
          <a:xfrm>
            <a:off x="5425440" y="3528060"/>
            <a:ext cx="646331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900" b="1">
                <a:solidFill>
                  <a:srgbClr val="FF0000"/>
                </a:solidFill>
              </a:rPr>
              <a:t>営業赤字</a:t>
            </a:r>
          </a:p>
        </xdr:txBody>
      </xdr:sp>
      <xdr:sp macro="" textlink="">
        <xdr:nvSpPr>
          <xdr:cNvPr id="19" name="フリーフォーム: 図形 18">
            <a:extLst>
              <a:ext uri="{FF2B5EF4-FFF2-40B4-BE49-F238E27FC236}">
                <a16:creationId xmlns:a16="http://schemas.microsoft.com/office/drawing/2014/main" id="{DD2D99D7-6F0D-42F7-846A-BE9813C7EA65}"/>
              </a:ext>
            </a:extLst>
          </xdr:cNvPr>
          <xdr:cNvSpPr/>
        </xdr:nvSpPr>
        <xdr:spPr>
          <a:xfrm>
            <a:off x="4549140" y="2415540"/>
            <a:ext cx="548640" cy="251460"/>
          </a:xfrm>
          <a:custGeom>
            <a:avLst/>
            <a:gdLst>
              <a:gd name="connsiteX0" fmla="*/ 0 w 662940"/>
              <a:gd name="connsiteY0" fmla="*/ 0 h 251460"/>
              <a:gd name="connsiteX1" fmla="*/ 182880 w 662940"/>
              <a:gd name="connsiteY1" fmla="*/ 0 h 251460"/>
              <a:gd name="connsiteX2" fmla="*/ 495300 w 662940"/>
              <a:gd name="connsiteY2" fmla="*/ 251460 h 251460"/>
              <a:gd name="connsiteX3" fmla="*/ 662940 w 662940"/>
              <a:gd name="connsiteY3" fmla="*/ 251460 h 2514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62940" h="251460">
                <a:moveTo>
                  <a:pt x="0" y="0"/>
                </a:moveTo>
                <a:lnTo>
                  <a:pt x="182880" y="0"/>
                </a:lnTo>
                <a:lnTo>
                  <a:pt x="495300" y="251460"/>
                </a:lnTo>
                <a:lnTo>
                  <a:pt x="662940" y="25146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D9DA6C0A-B477-454F-87AC-CE34F0EA5FDB}"/>
              </a:ext>
            </a:extLst>
          </xdr:cNvPr>
          <xdr:cNvSpPr txBox="1"/>
        </xdr:nvSpPr>
        <xdr:spPr>
          <a:xfrm>
            <a:off x="4853940" y="2385060"/>
            <a:ext cx="646331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900" b="1"/>
              <a:t>売上低減</a:t>
            </a:r>
          </a:p>
        </xdr:txBody>
      </xdr:sp>
    </xdr:grpSp>
    <xdr:clientData/>
  </xdr:twoCellAnchor>
  <xdr:twoCellAnchor editAs="oneCell">
    <xdr:from>
      <xdr:col>2</xdr:col>
      <xdr:colOff>175260</xdr:colOff>
      <xdr:row>0</xdr:row>
      <xdr:rowOff>182880</xdr:rowOff>
    </xdr:from>
    <xdr:to>
      <xdr:col>6</xdr:col>
      <xdr:colOff>15240</xdr:colOff>
      <xdr:row>4</xdr:row>
      <xdr:rowOff>177103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34EF4E8F-6B70-41BA-A532-5C9E0343B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" y="182880"/>
          <a:ext cx="3787140" cy="908623"/>
        </a:xfrm>
        <a:prstGeom prst="rect">
          <a:avLst/>
        </a:prstGeom>
      </xdr:spPr>
    </xdr:pic>
    <xdr:clientData/>
  </xdr:twoCellAnchor>
  <xdr:twoCellAnchor editAs="oneCell">
    <xdr:from>
      <xdr:col>2</xdr:col>
      <xdr:colOff>168943</xdr:colOff>
      <xdr:row>10</xdr:row>
      <xdr:rowOff>91440</xdr:rowOff>
    </xdr:from>
    <xdr:to>
      <xdr:col>5</xdr:col>
      <xdr:colOff>924297</xdr:colOff>
      <xdr:row>26</xdr:row>
      <xdr:rowOff>129539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3864E7A2-B045-4597-9249-D58414C05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023" y="2453640"/>
          <a:ext cx="3658574" cy="3695699"/>
        </a:xfrm>
        <a:prstGeom prst="rect">
          <a:avLst/>
        </a:prstGeom>
      </xdr:spPr>
    </xdr:pic>
    <xdr:clientData/>
  </xdr:twoCellAnchor>
  <xdr:twoCellAnchor editAs="oneCell">
    <xdr:from>
      <xdr:col>1</xdr:col>
      <xdr:colOff>294779</xdr:colOff>
      <xdr:row>27</xdr:row>
      <xdr:rowOff>142380</xdr:rowOff>
    </xdr:from>
    <xdr:to>
      <xdr:col>6</xdr:col>
      <xdr:colOff>632460</xdr:colOff>
      <xdr:row>38</xdr:row>
      <xdr:rowOff>2002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698C2E7E-EA47-40FC-8482-59E605055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519" y="6390780"/>
          <a:ext cx="5100181" cy="2374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-naga.jp/booklist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-naga.jp/booklist.html" TargetMode="External"/><Relationship Id="rId1" Type="http://schemas.openxmlformats.org/officeDocument/2006/relationships/hyperlink" Target="http://www.s-naga.jp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-naga.jp/hibiroku.html" TargetMode="External"/><Relationship Id="rId4" Type="http://schemas.openxmlformats.org/officeDocument/2006/relationships/hyperlink" Target="http://www.s-naga.jp/hibiro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A7884-89F6-4873-8C91-23C7B05C0A1E}">
  <dimension ref="A1:J159"/>
  <sheetViews>
    <sheetView tabSelected="1" workbookViewId="0">
      <selection activeCell="A153" sqref="A153"/>
    </sheetView>
  </sheetViews>
  <sheetFormatPr defaultColWidth="10.69921875" defaultRowHeight="18" customHeight="1" x14ac:dyDescent="0.45"/>
  <cols>
    <col min="1" max="1" width="2.69921875" customWidth="1"/>
    <col min="4" max="7" width="13.69921875" customWidth="1"/>
    <col min="8" max="8" width="6.19921875" customWidth="1"/>
  </cols>
  <sheetData>
    <row r="1" spans="1:8" ht="18" customHeight="1" x14ac:dyDescent="0.45">
      <c r="A1" s="4"/>
      <c r="B1" s="4"/>
      <c r="C1" s="4"/>
      <c r="D1" s="4"/>
      <c r="E1" s="4"/>
      <c r="F1" s="4"/>
      <c r="G1" s="4"/>
      <c r="H1" s="4"/>
    </row>
    <row r="2" spans="1:8" ht="18" customHeight="1" x14ac:dyDescent="0.45">
      <c r="A2" s="4"/>
      <c r="B2" s="4"/>
      <c r="C2" s="4"/>
      <c r="D2" s="4"/>
      <c r="E2" s="4"/>
      <c r="F2" s="4"/>
      <c r="G2" s="4"/>
      <c r="H2" s="4"/>
    </row>
    <row r="3" spans="1:8" ht="18" customHeight="1" x14ac:dyDescent="0.45">
      <c r="A3" s="4"/>
      <c r="B3" s="4"/>
      <c r="C3" s="4"/>
      <c r="D3" s="4"/>
      <c r="E3" s="4"/>
      <c r="F3" s="4"/>
      <c r="G3" s="4"/>
      <c r="H3" s="4"/>
    </row>
    <row r="4" spans="1:8" ht="18" customHeight="1" x14ac:dyDescent="0.45">
      <c r="A4" s="4"/>
      <c r="B4" s="4"/>
      <c r="C4" s="4"/>
      <c r="D4" s="4"/>
      <c r="E4" s="4"/>
      <c r="F4" s="4"/>
      <c r="G4" s="4"/>
      <c r="H4" s="4"/>
    </row>
    <row r="5" spans="1:8" ht="18" customHeight="1" x14ac:dyDescent="0.45">
      <c r="A5" s="4"/>
      <c r="B5" s="4"/>
      <c r="C5" s="4"/>
      <c r="D5" s="4"/>
      <c r="E5" s="4"/>
      <c r="F5" s="4"/>
      <c r="G5" s="4"/>
      <c r="H5" s="4"/>
    </row>
    <row r="6" spans="1:8" ht="18" customHeight="1" x14ac:dyDescent="0.45">
      <c r="A6" s="4"/>
      <c r="B6" s="4"/>
      <c r="C6" s="4"/>
      <c r="D6" s="4"/>
      <c r="E6" s="4"/>
      <c r="F6" s="4"/>
      <c r="G6" s="4"/>
      <c r="H6" s="4"/>
    </row>
    <row r="7" spans="1:8" ht="24" customHeight="1" x14ac:dyDescent="0.45">
      <c r="A7" s="8" t="s">
        <v>59</v>
      </c>
      <c r="B7" s="9"/>
      <c r="C7" s="9"/>
      <c r="D7" s="9"/>
      <c r="E7" s="9"/>
      <c r="F7" s="9"/>
      <c r="G7" s="27" t="s">
        <v>83</v>
      </c>
      <c r="H7" s="4"/>
    </row>
    <row r="8" spans="1:8" ht="18" customHeight="1" x14ac:dyDescent="0.45">
      <c r="A8" s="4"/>
      <c r="B8" s="4"/>
      <c r="C8" s="4"/>
      <c r="D8" s="4"/>
      <c r="E8" s="4"/>
      <c r="F8" s="4"/>
      <c r="G8" s="1" t="s">
        <v>0</v>
      </c>
      <c r="H8" s="4"/>
    </row>
    <row r="9" spans="1:8" ht="18" customHeight="1" x14ac:dyDescent="0.45">
      <c r="A9" s="4"/>
      <c r="B9" s="4" t="s">
        <v>1</v>
      </c>
      <c r="C9" s="4"/>
      <c r="D9" s="4"/>
      <c r="E9" s="4"/>
      <c r="F9" s="4"/>
      <c r="G9" s="4"/>
      <c r="H9" s="4"/>
    </row>
    <row r="10" spans="1:8" ht="18" customHeight="1" x14ac:dyDescent="0.45">
      <c r="A10" s="4"/>
      <c r="B10" s="4" t="s">
        <v>2</v>
      </c>
      <c r="C10" s="4"/>
      <c r="D10" s="4"/>
      <c r="E10" s="4"/>
      <c r="F10" s="4"/>
      <c r="G10" s="4"/>
      <c r="H10" s="4"/>
    </row>
    <row r="11" spans="1:8" ht="18" customHeight="1" x14ac:dyDescent="0.45">
      <c r="A11" s="4"/>
      <c r="B11" s="4"/>
      <c r="C11" s="4"/>
      <c r="D11" s="4"/>
      <c r="E11" s="4"/>
      <c r="F11" s="4"/>
      <c r="G11" s="4"/>
      <c r="H11" s="4"/>
    </row>
    <row r="12" spans="1:8" ht="18" customHeight="1" x14ac:dyDescent="0.45">
      <c r="A12" s="4"/>
      <c r="B12" s="4"/>
      <c r="C12" s="4"/>
      <c r="D12" s="4"/>
      <c r="E12" s="4"/>
      <c r="F12" s="4"/>
      <c r="G12" s="4"/>
      <c r="H12" s="4"/>
    </row>
    <row r="13" spans="1:8" ht="18" customHeight="1" x14ac:dyDescent="0.45">
      <c r="A13" s="4"/>
      <c r="B13" s="4"/>
      <c r="C13" s="4"/>
      <c r="D13" s="4"/>
      <c r="E13" s="4"/>
      <c r="F13" s="4"/>
      <c r="G13" s="4"/>
      <c r="H13" s="4"/>
    </row>
    <row r="14" spans="1:8" ht="18" customHeight="1" x14ac:dyDescent="0.45">
      <c r="A14" s="4"/>
      <c r="B14" s="4"/>
      <c r="C14" s="4"/>
      <c r="D14" s="4"/>
      <c r="E14" s="4"/>
      <c r="F14" s="4"/>
      <c r="G14" s="4"/>
      <c r="H14" s="4"/>
    </row>
    <row r="15" spans="1:8" ht="18" customHeight="1" x14ac:dyDescent="0.45">
      <c r="A15" s="4"/>
      <c r="B15" s="4"/>
      <c r="C15" s="4"/>
      <c r="D15" s="4"/>
      <c r="E15" s="4"/>
      <c r="F15" s="4"/>
      <c r="G15" s="4"/>
      <c r="H15" s="4"/>
    </row>
    <row r="16" spans="1:8" ht="18" customHeight="1" x14ac:dyDescent="0.45">
      <c r="A16" s="4"/>
      <c r="B16" s="4"/>
      <c r="C16" s="4"/>
      <c r="D16" s="4"/>
      <c r="E16" s="4"/>
      <c r="F16" s="4"/>
      <c r="G16" s="4"/>
      <c r="H16" s="4"/>
    </row>
    <row r="17" spans="1:8" ht="18" customHeight="1" x14ac:dyDescent="0.45">
      <c r="A17" s="4"/>
      <c r="B17" s="4"/>
      <c r="C17" s="4"/>
      <c r="D17" s="4"/>
      <c r="E17" s="4"/>
      <c r="F17" s="4"/>
      <c r="G17" s="4"/>
      <c r="H17" s="4"/>
    </row>
    <row r="18" spans="1:8" ht="18" customHeight="1" x14ac:dyDescent="0.45">
      <c r="A18" s="4"/>
      <c r="B18" s="4"/>
      <c r="C18" s="4"/>
      <c r="D18" s="4"/>
      <c r="E18" s="4"/>
      <c r="F18" s="4"/>
      <c r="G18" s="4"/>
      <c r="H18" s="4"/>
    </row>
    <row r="19" spans="1:8" ht="18" customHeight="1" x14ac:dyDescent="0.45">
      <c r="A19" s="4"/>
      <c r="B19" s="4"/>
      <c r="C19" s="4"/>
      <c r="D19" s="4"/>
      <c r="E19" s="4"/>
      <c r="F19" s="4"/>
      <c r="G19" s="4"/>
      <c r="H19" s="4"/>
    </row>
    <row r="20" spans="1:8" ht="18" customHeight="1" x14ac:dyDescent="0.45">
      <c r="A20" s="4"/>
      <c r="B20" s="4"/>
      <c r="C20" s="4"/>
      <c r="D20" s="4"/>
      <c r="E20" s="4"/>
      <c r="F20" s="4"/>
      <c r="G20" s="4"/>
      <c r="H20" s="4"/>
    </row>
    <row r="21" spans="1:8" ht="18" customHeight="1" x14ac:dyDescent="0.45">
      <c r="A21" s="4"/>
      <c r="B21" s="4"/>
      <c r="C21" s="4"/>
      <c r="D21" s="4"/>
      <c r="E21" s="4"/>
      <c r="F21" s="4"/>
      <c r="G21" s="4"/>
      <c r="H21" s="4"/>
    </row>
    <row r="22" spans="1:8" ht="18" customHeight="1" x14ac:dyDescent="0.45">
      <c r="A22" s="4"/>
      <c r="B22" s="4"/>
      <c r="C22" s="4"/>
      <c r="D22" s="4"/>
      <c r="E22" s="4"/>
      <c r="F22" s="4"/>
      <c r="G22" s="4"/>
      <c r="H22" s="4"/>
    </row>
    <row r="23" spans="1:8" ht="18" customHeight="1" x14ac:dyDescent="0.45">
      <c r="A23" s="4"/>
      <c r="B23" s="4"/>
      <c r="C23" s="4"/>
      <c r="D23" s="4"/>
      <c r="E23" s="4"/>
      <c r="F23" s="4"/>
      <c r="G23" s="4"/>
      <c r="H23" s="4"/>
    </row>
    <row r="24" spans="1:8" ht="18" customHeight="1" x14ac:dyDescent="0.45">
      <c r="A24" s="4"/>
      <c r="B24" s="4"/>
      <c r="C24" s="4"/>
      <c r="D24" s="4"/>
      <c r="E24" s="4"/>
      <c r="F24" s="4"/>
      <c r="G24" s="4"/>
      <c r="H24" s="4"/>
    </row>
    <row r="25" spans="1:8" ht="18" customHeight="1" x14ac:dyDescent="0.45">
      <c r="A25" s="4"/>
      <c r="B25" s="4"/>
      <c r="C25" s="4"/>
      <c r="D25" s="4"/>
      <c r="E25" s="4"/>
      <c r="F25" s="4"/>
      <c r="G25" s="4"/>
      <c r="H25" s="4"/>
    </row>
    <row r="26" spans="1:8" ht="18" customHeight="1" x14ac:dyDescent="0.45">
      <c r="A26" s="4"/>
      <c r="B26" s="4"/>
      <c r="C26" s="4"/>
      <c r="D26" s="4"/>
      <c r="E26" s="4"/>
      <c r="F26" s="4"/>
      <c r="G26" s="4"/>
      <c r="H26" s="4"/>
    </row>
    <row r="27" spans="1:8" ht="18" customHeight="1" x14ac:dyDescent="0.45">
      <c r="A27" s="4"/>
      <c r="B27" s="4"/>
      <c r="C27" s="4"/>
      <c r="D27" s="4"/>
      <c r="E27" s="4"/>
      <c r="F27" s="4"/>
      <c r="G27" s="4"/>
      <c r="H27" s="4"/>
    </row>
    <row r="28" spans="1:8" ht="18" customHeight="1" x14ac:dyDescent="0.45">
      <c r="A28" s="4"/>
      <c r="B28" s="4"/>
      <c r="C28" s="4"/>
      <c r="D28" s="4"/>
      <c r="E28" s="4"/>
      <c r="F28" s="4"/>
      <c r="G28" s="4"/>
      <c r="H28" s="4"/>
    </row>
    <row r="29" spans="1:8" ht="18" customHeight="1" x14ac:dyDescent="0.45">
      <c r="A29" s="4"/>
      <c r="B29" s="4"/>
      <c r="C29" s="4"/>
      <c r="D29" s="4"/>
      <c r="E29" s="4"/>
      <c r="F29" s="4"/>
      <c r="G29" s="4"/>
      <c r="H29" s="4"/>
    </row>
    <row r="30" spans="1:8" ht="18" customHeight="1" x14ac:dyDescent="0.45">
      <c r="A30" s="4"/>
      <c r="B30" s="4"/>
      <c r="C30" s="4"/>
      <c r="D30" s="4"/>
      <c r="E30" s="4"/>
      <c r="F30" s="4"/>
      <c r="G30" s="4"/>
      <c r="H30" s="4"/>
    </row>
    <row r="31" spans="1:8" ht="18" customHeight="1" x14ac:dyDescent="0.45">
      <c r="A31" s="4"/>
      <c r="B31" s="4"/>
      <c r="C31" s="4"/>
      <c r="D31" s="4"/>
      <c r="E31" s="4"/>
      <c r="F31" s="4"/>
      <c r="G31" s="4"/>
      <c r="H31" s="4"/>
    </row>
    <row r="32" spans="1:8" ht="18" customHeight="1" x14ac:dyDescent="0.45">
      <c r="A32" s="4"/>
      <c r="B32" s="4"/>
      <c r="C32" s="4"/>
      <c r="D32" s="4"/>
      <c r="E32" s="4"/>
      <c r="F32" s="4"/>
      <c r="G32" s="4"/>
      <c r="H32" s="4"/>
    </row>
    <row r="33" spans="1:8" ht="18" customHeight="1" x14ac:dyDescent="0.45">
      <c r="A33" s="4"/>
      <c r="B33" s="4"/>
      <c r="C33" s="4"/>
      <c r="D33" s="4"/>
      <c r="E33" s="4"/>
      <c r="F33" s="4"/>
      <c r="G33" s="4"/>
      <c r="H33" s="4"/>
    </row>
    <row r="34" spans="1:8" ht="18" customHeight="1" x14ac:dyDescent="0.45">
      <c r="A34" s="4"/>
      <c r="B34" s="4"/>
      <c r="C34" s="4"/>
      <c r="D34" s="4"/>
      <c r="E34" s="4"/>
      <c r="F34" s="4"/>
      <c r="G34" s="4"/>
      <c r="H34" s="4"/>
    </row>
    <row r="35" spans="1:8" ht="18" customHeight="1" x14ac:dyDescent="0.45">
      <c r="A35" s="4"/>
      <c r="B35" s="4"/>
      <c r="C35" s="4"/>
      <c r="D35" s="4"/>
      <c r="E35" s="4"/>
      <c r="F35" s="4"/>
      <c r="G35" s="4"/>
      <c r="H35" s="4"/>
    </row>
    <row r="36" spans="1:8" ht="18" customHeight="1" x14ac:dyDescent="0.45">
      <c r="A36" s="4"/>
      <c r="B36" s="4"/>
      <c r="C36" s="4"/>
      <c r="D36" s="4"/>
      <c r="E36" s="4"/>
      <c r="F36" s="4"/>
      <c r="G36" s="4"/>
      <c r="H36" s="4"/>
    </row>
    <row r="37" spans="1:8" ht="18" customHeight="1" x14ac:dyDescent="0.45">
      <c r="A37" s="4"/>
      <c r="B37" s="4"/>
      <c r="C37" s="4"/>
      <c r="D37" s="4"/>
      <c r="E37" s="4"/>
      <c r="F37" s="4"/>
      <c r="G37" s="4"/>
      <c r="H37" s="4"/>
    </row>
    <row r="38" spans="1:8" ht="18" customHeight="1" x14ac:dyDescent="0.45">
      <c r="A38" s="4"/>
      <c r="B38" s="4"/>
      <c r="C38" s="4"/>
      <c r="D38" s="4"/>
      <c r="E38" s="4"/>
      <c r="F38" s="4"/>
      <c r="G38" s="4"/>
      <c r="H38" s="4"/>
    </row>
    <row r="39" spans="1:8" ht="18" customHeight="1" x14ac:dyDescent="0.45">
      <c r="A39" s="4"/>
      <c r="B39" s="4"/>
      <c r="C39" s="4"/>
      <c r="D39" s="4"/>
      <c r="E39" s="4"/>
      <c r="F39" s="4"/>
      <c r="G39" s="4"/>
      <c r="H39" s="4"/>
    </row>
    <row r="40" spans="1:8" ht="18" customHeight="1" x14ac:dyDescent="0.45">
      <c r="A40" s="5" t="s">
        <v>3</v>
      </c>
      <c r="B40" s="4"/>
      <c r="C40" s="4"/>
      <c r="D40" s="4"/>
      <c r="E40" s="4"/>
      <c r="F40" s="4"/>
      <c r="G40" s="4"/>
      <c r="H40" s="4"/>
    </row>
    <row r="41" spans="1:8" ht="18" customHeight="1" x14ac:dyDescent="0.45">
      <c r="A41" s="4"/>
      <c r="B41" s="4" t="s">
        <v>4</v>
      </c>
      <c r="C41" s="4"/>
      <c r="D41" s="4"/>
      <c r="E41" s="4"/>
      <c r="F41" s="4"/>
      <c r="G41" s="4"/>
      <c r="H41" s="4"/>
    </row>
    <row r="42" spans="1:8" ht="18" customHeight="1" x14ac:dyDescent="0.45">
      <c r="A42" s="4"/>
      <c r="B42" s="4" t="s">
        <v>5</v>
      </c>
      <c r="C42" s="4"/>
      <c r="D42" s="4"/>
      <c r="E42" s="4"/>
      <c r="F42" s="4"/>
      <c r="G42" s="4"/>
      <c r="H42" s="4"/>
    </row>
    <row r="43" spans="1:8" ht="18" customHeight="1" x14ac:dyDescent="0.45">
      <c r="A43" s="4"/>
      <c r="B43" s="4" t="s">
        <v>6</v>
      </c>
      <c r="C43" s="4"/>
      <c r="D43" s="4"/>
      <c r="E43" s="4"/>
      <c r="F43" s="4"/>
      <c r="G43" s="4"/>
      <c r="H43" s="4"/>
    </row>
    <row r="44" spans="1:8" ht="18" customHeight="1" x14ac:dyDescent="0.45">
      <c r="A44" s="4"/>
      <c r="B44" s="4" t="s">
        <v>36</v>
      </c>
      <c r="C44" s="4"/>
      <c r="D44" s="4"/>
      <c r="E44" s="4"/>
      <c r="F44" s="4"/>
      <c r="G44" s="4"/>
      <c r="H44" s="4"/>
    </row>
    <row r="45" spans="1:8" ht="18" customHeight="1" x14ac:dyDescent="0.45">
      <c r="A45" s="4"/>
      <c r="B45" s="4"/>
      <c r="C45" s="4"/>
      <c r="D45" s="4"/>
      <c r="E45" s="4"/>
      <c r="F45" s="4"/>
      <c r="G45" s="4"/>
      <c r="H45" s="4"/>
    </row>
    <row r="46" spans="1:8" ht="18" customHeight="1" x14ac:dyDescent="0.45">
      <c r="A46" s="4"/>
      <c r="B46" s="4" t="s">
        <v>96</v>
      </c>
      <c r="D46" s="4"/>
      <c r="E46" s="4"/>
      <c r="F46" s="4"/>
      <c r="G46" s="4"/>
      <c r="H46" s="4"/>
    </row>
    <row r="47" spans="1:8" ht="18" customHeight="1" thickBot="1" x14ac:dyDescent="0.5">
      <c r="A47" s="4"/>
      <c r="B47" s="4"/>
      <c r="C47" s="20" t="s">
        <v>84</v>
      </c>
      <c r="E47" s="4"/>
      <c r="F47" s="4"/>
      <c r="G47" s="4"/>
      <c r="H47" s="4"/>
    </row>
    <row r="48" spans="1:8" ht="18" customHeight="1" thickTop="1" thickBot="1" x14ac:dyDescent="0.5">
      <c r="A48" s="4"/>
      <c r="B48" s="4"/>
      <c r="C48" s="6" t="s">
        <v>20</v>
      </c>
      <c r="D48" s="28">
        <v>120000000</v>
      </c>
      <c r="E48" s="4" t="s">
        <v>21</v>
      </c>
      <c r="F48" s="4"/>
      <c r="G48" s="4"/>
      <c r="H48" s="4"/>
    </row>
    <row r="49" spans="1:8" ht="18" customHeight="1" thickTop="1" thickBot="1" x14ac:dyDescent="0.5">
      <c r="A49" s="4"/>
      <c r="B49" s="4"/>
      <c r="C49" s="6" t="s">
        <v>22</v>
      </c>
      <c r="D49" s="29">
        <v>20</v>
      </c>
      <c r="E49" s="4" t="s">
        <v>23</v>
      </c>
      <c r="F49" s="4"/>
      <c r="G49" s="4"/>
      <c r="H49" s="4"/>
    </row>
    <row r="50" spans="1:8" ht="18" customHeight="1" thickTop="1" thickBot="1" x14ac:dyDescent="0.5">
      <c r="A50" s="4"/>
      <c r="B50" s="4"/>
      <c r="C50" s="6" t="s">
        <v>28</v>
      </c>
      <c r="D50" s="29">
        <v>8</v>
      </c>
      <c r="E50" s="4" t="s">
        <v>29</v>
      </c>
      <c r="F50" s="4"/>
      <c r="G50" s="4"/>
      <c r="H50" s="4"/>
    </row>
    <row r="51" spans="1:8" ht="18" customHeight="1" thickTop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11" t="s">
        <v>32</v>
      </c>
      <c r="E52" s="4"/>
      <c r="F52" s="4"/>
      <c r="G52" s="4"/>
      <c r="H52" s="4"/>
    </row>
    <row r="53" spans="1:8" ht="18" customHeight="1" x14ac:dyDescent="0.45">
      <c r="A53" s="4"/>
      <c r="B53" s="6" t="s">
        <v>37</v>
      </c>
      <c r="C53" s="12" t="s">
        <v>7</v>
      </c>
      <c r="D53" s="12" t="s">
        <v>24</v>
      </c>
      <c r="E53" s="12" t="s">
        <v>25</v>
      </c>
      <c r="F53" s="12" t="s">
        <v>26</v>
      </c>
      <c r="G53" s="12" t="s">
        <v>27</v>
      </c>
      <c r="H53" s="4"/>
    </row>
    <row r="54" spans="1:8" ht="18" customHeight="1" x14ac:dyDescent="0.45">
      <c r="A54" s="4"/>
      <c r="B54" s="4">
        <v>1</v>
      </c>
      <c r="C54" s="7" t="s">
        <v>8</v>
      </c>
      <c r="D54" s="14">
        <f>$D$48/12</f>
        <v>10000000</v>
      </c>
      <c r="E54" s="15">
        <f>IF($D$50+1&gt;B54,$D$49/100,0)</f>
        <v>0.2</v>
      </c>
      <c r="F54" s="14">
        <f>D54*(1-E54)</f>
        <v>8000000</v>
      </c>
      <c r="G54" s="14">
        <f>D54-F54</f>
        <v>2000000</v>
      </c>
      <c r="H54" s="4"/>
    </row>
    <row r="55" spans="1:8" ht="18" customHeight="1" x14ac:dyDescent="0.45">
      <c r="A55" s="4"/>
      <c r="B55" s="4">
        <v>2</v>
      </c>
      <c r="C55" s="7" t="s">
        <v>9</v>
      </c>
      <c r="D55" s="14">
        <f t="shared" ref="D55:D65" si="0">$D$48/12</f>
        <v>10000000</v>
      </c>
      <c r="E55" s="15">
        <f t="shared" ref="E55:E65" si="1">IF($D$50+1&gt;B55,$D$49/100,0)</f>
        <v>0.2</v>
      </c>
      <c r="F55" s="14">
        <f t="shared" ref="F55:F65" si="2">D55*(1-E55)</f>
        <v>8000000</v>
      </c>
      <c r="G55" s="14">
        <f t="shared" ref="G55:G65" si="3">D55-F55</f>
        <v>2000000</v>
      </c>
      <c r="H55" s="4"/>
    </row>
    <row r="56" spans="1:8" ht="18" customHeight="1" x14ac:dyDescent="0.45">
      <c r="A56" s="4"/>
      <c r="B56" s="4">
        <v>3</v>
      </c>
      <c r="C56" s="7" t="s">
        <v>10</v>
      </c>
      <c r="D56" s="14">
        <f t="shared" si="0"/>
        <v>10000000</v>
      </c>
      <c r="E56" s="15">
        <f t="shared" si="1"/>
        <v>0.2</v>
      </c>
      <c r="F56" s="14">
        <f t="shared" si="2"/>
        <v>8000000</v>
      </c>
      <c r="G56" s="14">
        <f t="shared" si="3"/>
        <v>2000000</v>
      </c>
      <c r="H56" s="4"/>
    </row>
    <row r="57" spans="1:8" ht="18" customHeight="1" x14ac:dyDescent="0.45">
      <c r="A57" s="4"/>
      <c r="B57" s="4">
        <v>4</v>
      </c>
      <c r="C57" s="7" t="s">
        <v>11</v>
      </c>
      <c r="D57" s="14">
        <f t="shared" si="0"/>
        <v>10000000</v>
      </c>
      <c r="E57" s="15">
        <f t="shared" si="1"/>
        <v>0.2</v>
      </c>
      <c r="F57" s="14">
        <f t="shared" si="2"/>
        <v>8000000</v>
      </c>
      <c r="G57" s="14">
        <f t="shared" si="3"/>
        <v>2000000</v>
      </c>
      <c r="H57" s="4"/>
    </row>
    <row r="58" spans="1:8" ht="18" customHeight="1" x14ac:dyDescent="0.45">
      <c r="A58" s="4"/>
      <c r="B58" s="4">
        <v>5</v>
      </c>
      <c r="C58" s="7" t="s">
        <v>12</v>
      </c>
      <c r="D58" s="14">
        <f t="shared" si="0"/>
        <v>10000000</v>
      </c>
      <c r="E58" s="15">
        <f t="shared" si="1"/>
        <v>0.2</v>
      </c>
      <c r="F58" s="14">
        <f t="shared" si="2"/>
        <v>8000000</v>
      </c>
      <c r="G58" s="14">
        <f t="shared" si="3"/>
        <v>2000000</v>
      </c>
      <c r="H58" s="4"/>
    </row>
    <row r="59" spans="1:8" ht="18" customHeight="1" x14ac:dyDescent="0.45">
      <c r="A59" s="4"/>
      <c r="B59" s="4">
        <v>6</v>
      </c>
      <c r="C59" s="7" t="s">
        <v>13</v>
      </c>
      <c r="D59" s="14">
        <f t="shared" si="0"/>
        <v>10000000</v>
      </c>
      <c r="E59" s="15">
        <f t="shared" si="1"/>
        <v>0.2</v>
      </c>
      <c r="F59" s="14">
        <f t="shared" si="2"/>
        <v>8000000</v>
      </c>
      <c r="G59" s="14">
        <f t="shared" si="3"/>
        <v>2000000</v>
      </c>
      <c r="H59" s="4"/>
    </row>
    <row r="60" spans="1:8" ht="18" customHeight="1" x14ac:dyDescent="0.45">
      <c r="A60" s="4"/>
      <c r="B60" s="4">
        <v>7</v>
      </c>
      <c r="C60" s="7" t="s">
        <v>14</v>
      </c>
      <c r="D60" s="14">
        <f t="shared" si="0"/>
        <v>10000000</v>
      </c>
      <c r="E60" s="15">
        <f t="shared" si="1"/>
        <v>0.2</v>
      </c>
      <c r="F60" s="14">
        <f t="shared" si="2"/>
        <v>8000000</v>
      </c>
      <c r="G60" s="14">
        <f t="shared" si="3"/>
        <v>2000000</v>
      </c>
      <c r="H60" s="4"/>
    </row>
    <row r="61" spans="1:8" ht="18" customHeight="1" x14ac:dyDescent="0.45">
      <c r="A61" s="4"/>
      <c r="B61" s="4">
        <v>8</v>
      </c>
      <c r="C61" s="7" t="s">
        <v>15</v>
      </c>
      <c r="D61" s="14">
        <f t="shared" si="0"/>
        <v>10000000</v>
      </c>
      <c r="E61" s="15">
        <f t="shared" si="1"/>
        <v>0.2</v>
      </c>
      <c r="F61" s="14">
        <f t="shared" si="2"/>
        <v>8000000</v>
      </c>
      <c r="G61" s="14">
        <f t="shared" si="3"/>
        <v>2000000</v>
      </c>
      <c r="H61" s="4"/>
    </row>
    <row r="62" spans="1:8" ht="18" customHeight="1" x14ac:dyDescent="0.45">
      <c r="A62" s="4"/>
      <c r="B62" s="4">
        <v>9</v>
      </c>
      <c r="C62" s="7" t="s">
        <v>16</v>
      </c>
      <c r="D62" s="14">
        <f t="shared" si="0"/>
        <v>10000000</v>
      </c>
      <c r="E62" s="15">
        <f t="shared" si="1"/>
        <v>0</v>
      </c>
      <c r="F62" s="14">
        <f t="shared" si="2"/>
        <v>10000000</v>
      </c>
      <c r="G62" s="14">
        <f t="shared" si="3"/>
        <v>0</v>
      </c>
      <c r="H62" s="4"/>
    </row>
    <row r="63" spans="1:8" ht="18" customHeight="1" x14ac:dyDescent="0.45">
      <c r="A63" s="4"/>
      <c r="B63" s="4">
        <v>10</v>
      </c>
      <c r="C63" s="7" t="s">
        <v>17</v>
      </c>
      <c r="D63" s="14">
        <f t="shared" si="0"/>
        <v>10000000</v>
      </c>
      <c r="E63" s="15">
        <f t="shared" si="1"/>
        <v>0</v>
      </c>
      <c r="F63" s="14">
        <f t="shared" si="2"/>
        <v>10000000</v>
      </c>
      <c r="G63" s="14">
        <f t="shared" si="3"/>
        <v>0</v>
      </c>
      <c r="H63" s="4"/>
    </row>
    <row r="64" spans="1:8" ht="18" customHeight="1" x14ac:dyDescent="0.45">
      <c r="A64" s="4"/>
      <c r="B64" s="4">
        <v>11</v>
      </c>
      <c r="C64" s="7" t="s">
        <v>18</v>
      </c>
      <c r="D64" s="14">
        <f t="shared" si="0"/>
        <v>10000000</v>
      </c>
      <c r="E64" s="15">
        <f t="shared" si="1"/>
        <v>0</v>
      </c>
      <c r="F64" s="14">
        <f t="shared" si="2"/>
        <v>10000000</v>
      </c>
      <c r="G64" s="14">
        <f t="shared" si="3"/>
        <v>0</v>
      </c>
      <c r="H64" s="4"/>
    </row>
    <row r="65" spans="1:8" ht="18" customHeight="1" thickBot="1" x14ac:dyDescent="0.5">
      <c r="A65" s="4"/>
      <c r="B65" s="4">
        <v>12</v>
      </c>
      <c r="C65" s="7" t="s">
        <v>19</v>
      </c>
      <c r="D65" s="14">
        <f t="shared" si="0"/>
        <v>10000000</v>
      </c>
      <c r="E65" s="15">
        <f t="shared" si="1"/>
        <v>0</v>
      </c>
      <c r="F65" s="14">
        <f t="shared" si="2"/>
        <v>10000000</v>
      </c>
      <c r="G65" s="18">
        <f t="shared" si="3"/>
        <v>0</v>
      </c>
      <c r="H65" s="4"/>
    </row>
    <row r="66" spans="1:8" ht="18" customHeight="1" thickBot="1" x14ac:dyDescent="0.5">
      <c r="A66" s="4"/>
      <c r="B66" s="4"/>
      <c r="C66" s="12" t="s">
        <v>30</v>
      </c>
      <c r="D66" s="16">
        <f>SUM(D54:D65)</f>
        <v>120000000</v>
      </c>
      <c r="E66" s="15">
        <f t="shared" ref="E66:G66" si="4">SUM(E54:E65)</f>
        <v>1.5999999999999999</v>
      </c>
      <c r="F66" s="17">
        <f t="shared" si="4"/>
        <v>104000000</v>
      </c>
      <c r="G66" s="19">
        <f t="shared" si="4"/>
        <v>16000000</v>
      </c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thickBot="1" x14ac:dyDescent="0.5">
      <c r="A68" s="4"/>
      <c r="B68" s="4"/>
      <c r="C68" s="6" t="s">
        <v>33</v>
      </c>
      <c r="D68" s="21">
        <f>G66</f>
        <v>16000000</v>
      </c>
      <c r="E68" s="4" t="s">
        <v>21</v>
      </c>
      <c r="F68" s="4"/>
      <c r="G68" s="4"/>
      <c r="H68" s="4"/>
    </row>
    <row r="69" spans="1:8" ht="18" customHeight="1" thickTop="1" thickBot="1" x14ac:dyDescent="0.5">
      <c r="A69" s="4"/>
      <c r="B69" s="4"/>
      <c r="C69" s="6" t="s">
        <v>91</v>
      </c>
      <c r="D69" s="28">
        <v>6000000</v>
      </c>
      <c r="E69" s="4" t="s">
        <v>85</v>
      </c>
      <c r="F69" s="4"/>
      <c r="G69" s="4"/>
      <c r="H69" s="4"/>
    </row>
    <row r="70" spans="1:8" ht="18" customHeight="1" thickTop="1" x14ac:dyDescent="0.45">
      <c r="A70" s="4"/>
      <c r="B70" s="4"/>
      <c r="C70" s="6" t="s">
        <v>35</v>
      </c>
      <c r="D70" s="22">
        <f>D68-D69</f>
        <v>10000000</v>
      </c>
      <c r="E70" s="4" t="s">
        <v>21</v>
      </c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 t="s">
        <v>49</v>
      </c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 t="s">
        <v>50</v>
      </c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5" t="s">
        <v>38</v>
      </c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 t="s">
        <v>39</v>
      </c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 t="s">
        <v>40</v>
      </c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10" t="s">
        <v>41</v>
      </c>
      <c r="C78" s="4" t="s">
        <v>51</v>
      </c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 t="s">
        <v>52</v>
      </c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10" ht="18" customHeight="1" x14ac:dyDescent="0.45">
      <c r="A81" s="4"/>
      <c r="B81" s="4" t="s">
        <v>42</v>
      </c>
      <c r="C81" s="4"/>
      <c r="D81" s="4"/>
      <c r="E81" s="4"/>
      <c r="F81" s="4"/>
      <c r="G81" s="4"/>
      <c r="H81" s="4"/>
    </row>
    <row r="82" spans="1:10" ht="18" customHeight="1" thickBot="1" x14ac:dyDescent="0.5">
      <c r="A82" s="4"/>
      <c r="B82" s="4"/>
      <c r="C82" s="4"/>
      <c r="D82" s="20" t="s">
        <v>31</v>
      </c>
      <c r="E82" s="4"/>
      <c r="F82" s="4"/>
      <c r="G82" s="4"/>
      <c r="H82" s="4"/>
    </row>
    <row r="83" spans="1:10" ht="18" customHeight="1" thickTop="1" thickBot="1" x14ac:dyDescent="0.5">
      <c r="A83" s="4"/>
      <c r="B83" s="4"/>
      <c r="C83" s="30" t="s">
        <v>43</v>
      </c>
      <c r="D83" s="32">
        <v>1.2999999999999999E-2</v>
      </c>
      <c r="E83" s="4" t="s">
        <v>53</v>
      </c>
      <c r="F83" s="4"/>
      <c r="G83" s="4"/>
      <c r="H83" s="4"/>
    </row>
    <row r="84" spans="1:10" ht="18" customHeight="1" thickTop="1" thickBot="1" x14ac:dyDescent="0.5">
      <c r="A84" s="4"/>
      <c r="B84" s="4"/>
      <c r="C84" s="30" t="s">
        <v>44</v>
      </c>
      <c r="D84" s="29">
        <v>36</v>
      </c>
      <c r="E84" s="4" t="s">
        <v>46</v>
      </c>
      <c r="F84" s="4"/>
      <c r="G84" s="4"/>
      <c r="H84" s="4"/>
    </row>
    <row r="85" spans="1:10" ht="18" customHeight="1" thickTop="1" x14ac:dyDescent="0.45">
      <c r="A85" s="4"/>
      <c r="B85" s="4"/>
      <c r="C85" s="13" t="s">
        <v>45</v>
      </c>
      <c r="D85" s="31">
        <f>D70</f>
        <v>10000000</v>
      </c>
      <c r="E85" s="4" t="s">
        <v>21</v>
      </c>
      <c r="F85" s="4"/>
      <c r="G85" s="4"/>
      <c r="H85" s="4"/>
    </row>
    <row r="86" spans="1:10" ht="18" customHeight="1" x14ac:dyDescent="0.45">
      <c r="A86" s="4"/>
      <c r="B86" s="4"/>
      <c r="C86" s="13" t="s">
        <v>47</v>
      </c>
      <c r="D86" s="14">
        <f>PMT(D83/12,D84,D85)</f>
        <v>-283380.06864005362</v>
      </c>
      <c r="E86" s="4" t="s">
        <v>48</v>
      </c>
      <c r="F86" s="4"/>
      <c r="G86" s="4"/>
      <c r="H86" s="4"/>
    </row>
    <row r="87" spans="1:10" ht="18" customHeight="1" x14ac:dyDescent="0.45">
      <c r="A87" s="4"/>
      <c r="B87" s="4"/>
      <c r="C87" s="4"/>
      <c r="D87" s="4"/>
      <c r="E87" s="4"/>
      <c r="F87" s="4"/>
      <c r="G87" s="39" t="s">
        <v>34</v>
      </c>
      <c r="H87" s="4"/>
      <c r="I87" t="s">
        <v>92</v>
      </c>
    </row>
    <row r="88" spans="1:10" ht="18" customHeight="1" x14ac:dyDescent="0.45">
      <c r="A88" s="4"/>
      <c r="B88" s="4"/>
      <c r="C88" s="6" t="s">
        <v>57</v>
      </c>
      <c r="D88" s="14">
        <f>-D86*D84</f>
        <v>10201682.471041931</v>
      </c>
      <c r="E88" s="4" t="s">
        <v>21</v>
      </c>
      <c r="F88" s="42" t="s">
        <v>93</v>
      </c>
      <c r="G88" s="40">
        <f>D68</f>
        <v>16000000</v>
      </c>
      <c r="H88" s="4"/>
      <c r="I88" s="23" t="s">
        <v>90</v>
      </c>
    </row>
    <row r="89" spans="1:10" ht="18" customHeight="1" thickBot="1" x14ac:dyDescent="0.5">
      <c r="A89" s="4"/>
      <c r="B89" s="4" t="s">
        <v>54</v>
      </c>
      <c r="C89" s="34" t="s">
        <v>55</v>
      </c>
      <c r="D89" s="24" t="s">
        <v>47</v>
      </c>
      <c r="E89" s="24" t="s">
        <v>56</v>
      </c>
      <c r="F89" s="34" t="s">
        <v>89</v>
      </c>
      <c r="G89" s="38" t="s">
        <v>88</v>
      </c>
      <c r="H89" s="4"/>
      <c r="I89" t="s">
        <v>95</v>
      </c>
    </row>
    <row r="90" spans="1:10" ht="18" customHeight="1" thickTop="1" thickBot="1" x14ac:dyDescent="0.5">
      <c r="A90" s="4"/>
      <c r="B90" s="33" t="s">
        <v>87</v>
      </c>
      <c r="C90" s="35">
        <v>43952</v>
      </c>
      <c r="D90" s="41">
        <f>-$D$86</f>
        <v>283380.06864005362</v>
      </c>
      <c r="E90" s="17">
        <f>D88-D90</f>
        <v>9918302.4024018776</v>
      </c>
      <c r="F90" s="44">
        <v>-2000000</v>
      </c>
      <c r="G90" s="43">
        <f>G88+F90-D90</f>
        <v>13716619.931359947</v>
      </c>
      <c r="H90" s="4"/>
      <c r="I90" s="2" t="s">
        <v>94</v>
      </c>
    </row>
    <row r="91" spans="1:10" ht="18" customHeight="1" thickTop="1" x14ac:dyDescent="0.45">
      <c r="A91" s="4"/>
      <c r="B91" s="4">
        <v>2</v>
      </c>
      <c r="C91" s="36">
        <f>C90+31</f>
        <v>43983</v>
      </c>
      <c r="D91" s="16">
        <f t="shared" ref="D91:D125" si="5">-$D$86</f>
        <v>283380.06864005362</v>
      </c>
      <c r="E91" s="17">
        <f>E90-D91</f>
        <v>9634922.3337618243</v>
      </c>
      <c r="F91" s="45">
        <v>-2000000</v>
      </c>
      <c r="G91" s="43">
        <f>G90+F91-D91</f>
        <v>11433239.862719893</v>
      </c>
      <c r="H91" s="4"/>
      <c r="I91" s="47" t="s">
        <v>102</v>
      </c>
      <c r="J91" s="3"/>
    </row>
    <row r="92" spans="1:10" ht="18" customHeight="1" x14ac:dyDescent="0.45">
      <c r="A92" s="4"/>
      <c r="B92" s="4">
        <v>3</v>
      </c>
      <c r="C92" s="37">
        <f t="shared" ref="C92:C125" si="6">C91+31</f>
        <v>44014</v>
      </c>
      <c r="D92" s="16">
        <f t="shared" si="5"/>
        <v>283380.06864005362</v>
      </c>
      <c r="E92" s="17">
        <f t="shared" ref="E92:E125" si="7">E91-D92</f>
        <v>9351542.265121771</v>
      </c>
      <c r="F92" s="45">
        <v>-2000000</v>
      </c>
      <c r="G92" s="43">
        <f t="shared" ref="G92:G125" si="8">G91+F92-D92</f>
        <v>9149859.7940798402</v>
      </c>
      <c r="H92" s="4"/>
      <c r="I92" s="2"/>
    </row>
    <row r="93" spans="1:10" ht="18" customHeight="1" x14ac:dyDescent="0.45">
      <c r="A93" s="4"/>
      <c r="B93" s="4">
        <v>4</v>
      </c>
      <c r="C93" s="37">
        <f t="shared" si="6"/>
        <v>44045</v>
      </c>
      <c r="D93" s="16">
        <f t="shared" si="5"/>
        <v>283380.06864005362</v>
      </c>
      <c r="E93" s="17">
        <f t="shared" si="7"/>
        <v>9068162.1964817178</v>
      </c>
      <c r="F93" s="45">
        <v>-2000000</v>
      </c>
      <c r="G93" s="43">
        <f t="shared" si="8"/>
        <v>6866479.7254397869</v>
      </c>
      <c r="H93" s="4"/>
      <c r="I93" s="3"/>
    </row>
    <row r="94" spans="1:10" ht="18" customHeight="1" x14ac:dyDescent="0.45">
      <c r="A94" s="4"/>
      <c r="B94" s="4">
        <v>5</v>
      </c>
      <c r="C94" s="37">
        <f t="shared" si="6"/>
        <v>44076</v>
      </c>
      <c r="D94" s="16">
        <f t="shared" si="5"/>
        <v>283380.06864005362</v>
      </c>
      <c r="E94" s="17">
        <f t="shared" si="7"/>
        <v>8784782.1278416645</v>
      </c>
      <c r="F94" s="45">
        <v>-2000000</v>
      </c>
      <c r="G94" s="43">
        <f t="shared" si="8"/>
        <v>4583099.6567997336</v>
      </c>
      <c r="H94" s="4"/>
      <c r="I94" s="23"/>
    </row>
    <row r="95" spans="1:10" ht="18" customHeight="1" x14ac:dyDescent="0.45">
      <c r="A95" s="4"/>
      <c r="B95" s="4">
        <v>6</v>
      </c>
      <c r="C95" s="37">
        <f t="shared" si="6"/>
        <v>44107</v>
      </c>
      <c r="D95" s="16">
        <f t="shared" si="5"/>
        <v>283380.06864005362</v>
      </c>
      <c r="E95" s="17">
        <f t="shared" si="7"/>
        <v>8501402.0592016112</v>
      </c>
      <c r="F95" s="45">
        <v>-1500000</v>
      </c>
      <c r="G95" s="43">
        <f t="shared" si="8"/>
        <v>2799719.5881596799</v>
      </c>
      <c r="H95" s="4"/>
    </row>
    <row r="96" spans="1:10" ht="18" customHeight="1" x14ac:dyDescent="0.45">
      <c r="A96" s="4"/>
      <c r="B96" s="4">
        <v>7</v>
      </c>
      <c r="C96" s="37">
        <f t="shared" si="6"/>
        <v>44138</v>
      </c>
      <c r="D96" s="16">
        <f t="shared" si="5"/>
        <v>283380.06864005362</v>
      </c>
      <c r="E96" s="17">
        <f t="shared" si="7"/>
        <v>8218021.9905615579</v>
      </c>
      <c r="F96" s="45">
        <v>-1000000</v>
      </c>
      <c r="G96" s="43">
        <f t="shared" si="8"/>
        <v>1516339.5195196262</v>
      </c>
      <c r="H96" s="4"/>
    </row>
    <row r="97" spans="1:9" ht="18" customHeight="1" x14ac:dyDescent="0.45">
      <c r="A97" s="4"/>
      <c r="B97" s="4">
        <v>8</v>
      </c>
      <c r="C97" s="37">
        <f t="shared" si="6"/>
        <v>44169</v>
      </c>
      <c r="D97" s="16">
        <f t="shared" si="5"/>
        <v>283380.06864005362</v>
      </c>
      <c r="E97" s="17">
        <f t="shared" si="7"/>
        <v>7934641.9219215047</v>
      </c>
      <c r="F97" s="45">
        <v>-500000</v>
      </c>
      <c r="G97" s="43">
        <f t="shared" si="8"/>
        <v>732959.45087957254</v>
      </c>
      <c r="H97" s="4"/>
      <c r="I97" s="3">
        <f>SUM(D90:D97)</f>
        <v>2267040.5491204294</v>
      </c>
    </row>
    <row r="98" spans="1:9" ht="18" customHeight="1" x14ac:dyDescent="0.45">
      <c r="A98" s="4"/>
      <c r="B98" s="4">
        <v>9</v>
      </c>
      <c r="C98" s="37">
        <f t="shared" si="6"/>
        <v>44200</v>
      </c>
      <c r="D98" s="16">
        <f t="shared" si="5"/>
        <v>283380.06864005362</v>
      </c>
      <c r="E98" s="17">
        <f t="shared" si="7"/>
        <v>7651261.8532814514</v>
      </c>
      <c r="F98" s="45">
        <v>0</v>
      </c>
      <c r="G98" s="43">
        <f t="shared" si="8"/>
        <v>449579.38223951892</v>
      </c>
      <c r="H98" s="4"/>
    </row>
    <row r="99" spans="1:9" ht="18" customHeight="1" x14ac:dyDescent="0.45">
      <c r="A99" s="4"/>
      <c r="B99" s="4">
        <v>10</v>
      </c>
      <c r="C99" s="37">
        <f t="shared" si="6"/>
        <v>44231</v>
      </c>
      <c r="D99" s="16">
        <f t="shared" si="5"/>
        <v>283380.06864005362</v>
      </c>
      <c r="E99" s="17">
        <f t="shared" si="7"/>
        <v>7367881.7846413981</v>
      </c>
      <c r="F99" s="45">
        <v>0</v>
      </c>
      <c r="G99" s="43">
        <f t="shared" si="8"/>
        <v>166199.3135994653</v>
      </c>
      <c r="H99" s="4"/>
    </row>
    <row r="100" spans="1:9" ht="18" customHeight="1" x14ac:dyDescent="0.45">
      <c r="A100" s="4"/>
      <c r="B100" s="4">
        <v>11</v>
      </c>
      <c r="C100" s="37">
        <f t="shared" si="6"/>
        <v>44262</v>
      </c>
      <c r="D100" s="16">
        <f t="shared" si="5"/>
        <v>283380.06864005362</v>
      </c>
      <c r="E100" s="17">
        <f t="shared" si="7"/>
        <v>7084501.7160013448</v>
      </c>
      <c r="F100" s="45">
        <v>0</v>
      </c>
      <c r="G100" s="43">
        <f t="shared" si="8"/>
        <v>-117180.75504058832</v>
      </c>
      <c r="H100" s="4"/>
    </row>
    <row r="101" spans="1:9" ht="18" customHeight="1" x14ac:dyDescent="0.45">
      <c r="A101" s="4"/>
      <c r="B101" s="4">
        <v>12</v>
      </c>
      <c r="C101" s="37">
        <f t="shared" si="6"/>
        <v>44293</v>
      </c>
      <c r="D101" s="16">
        <f t="shared" si="5"/>
        <v>283380.06864005362</v>
      </c>
      <c r="E101" s="17">
        <f t="shared" si="7"/>
        <v>6801121.6473612916</v>
      </c>
      <c r="F101" s="45">
        <v>0</v>
      </c>
      <c r="G101" s="43">
        <f t="shared" si="8"/>
        <v>-400560.82368064194</v>
      </c>
      <c r="H101" s="4"/>
    </row>
    <row r="102" spans="1:9" ht="18" customHeight="1" x14ac:dyDescent="0.45">
      <c r="A102" s="4"/>
      <c r="B102" s="4">
        <v>13</v>
      </c>
      <c r="C102" s="37">
        <f t="shared" si="6"/>
        <v>44324</v>
      </c>
      <c r="D102" s="16">
        <f t="shared" si="5"/>
        <v>283380.06864005362</v>
      </c>
      <c r="E102" s="17">
        <f t="shared" si="7"/>
        <v>6517741.5787212383</v>
      </c>
      <c r="F102" s="45">
        <v>0</v>
      </c>
      <c r="G102" s="43">
        <f t="shared" si="8"/>
        <v>-683940.89232069557</v>
      </c>
      <c r="H102" s="4"/>
    </row>
    <row r="103" spans="1:9" ht="18" customHeight="1" x14ac:dyDescent="0.45">
      <c r="A103" s="4"/>
      <c r="B103" s="4">
        <v>14</v>
      </c>
      <c r="C103" s="37">
        <f t="shared" si="6"/>
        <v>44355</v>
      </c>
      <c r="D103" s="16">
        <f t="shared" si="5"/>
        <v>283380.06864005362</v>
      </c>
      <c r="E103" s="17">
        <f t="shared" si="7"/>
        <v>6234361.510081185</v>
      </c>
      <c r="F103" s="45">
        <v>0</v>
      </c>
      <c r="G103" s="43">
        <f t="shared" si="8"/>
        <v>-967320.96096074919</v>
      </c>
      <c r="H103" s="4"/>
    </row>
    <row r="104" spans="1:9" ht="18" customHeight="1" x14ac:dyDescent="0.45">
      <c r="A104" s="4"/>
      <c r="B104" s="4">
        <v>15</v>
      </c>
      <c r="C104" s="37">
        <f t="shared" si="6"/>
        <v>44386</v>
      </c>
      <c r="D104" s="16">
        <f t="shared" si="5"/>
        <v>283380.06864005362</v>
      </c>
      <c r="E104" s="17">
        <f t="shared" si="7"/>
        <v>5950981.4414411318</v>
      </c>
      <c r="F104" s="45">
        <v>0</v>
      </c>
      <c r="G104" s="43">
        <f t="shared" si="8"/>
        <v>-1250701.0296008028</v>
      </c>
      <c r="H104" s="4"/>
    </row>
    <row r="105" spans="1:9" ht="18" customHeight="1" x14ac:dyDescent="0.45">
      <c r="A105" s="4"/>
      <c r="B105" s="4">
        <v>16</v>
      </c>
      <c r="C105" s="37">
        <f t="shared" si="6"/>
        <v>44417</v>
      </c>
      <c r="D105" s="16">
        <f t="shared" si="5"/>
        <v>283380.06864005362</v>
      </c>
      <c r="E105" s="17">
        <f t="shared" si="7"/>
        <v>5667601.3728010785</v>
      </c>
      <c r="F105" s="45">
        <v>0</v>
      </c>
      <c r="G105" s="43">
        <f t="shared" si="8"/>
        <v>-1534081.0982408565</v>
      </c>
      <c r="H105" s="4"/>
    </row>
    <row r="106" spans="1:9" ht="18" customHeight="1" x14ac:dyDescent="0.45">
      <c r="A106" s="4"/>
      <c r="B106" s="4">
        <v>17</v>
      </c>
      <c r="C106" s="37">
        <f t="shared" si="6"/>
        <v>44448</v>
      </c>
      <c r="D106" s="16">
        <f t="shared" si="5"/>
        <v>283380.06864005362</v>
      </c>
      <c r="E106" s="17">
        <f t="shared" si="7"/>
        <v>5384221.3041610252</v>
      </c>
      <c r="F106" s="45">
        <v>0</v>
      </c>
      <c r="G106" s="43">
        <f t="shared" si="8"/>
        <v>-1817461.1668809103</v>
      </c>
      <c r="H106" s="4"/>
    </row>
    <row r="107" spans="1:9" ht="18" customHeight="1" x14ac:dyDescent="0.45">
      <c r="A107" s="4"/>
      <c r="B107" s="4">
        <v>18</v>
      </c>
      <c r="C107" s="37">
        <f t="shared" si="6"/>
        <v>44479</v>
      </c>
      <c r="D107" s="16">
        <f t="shared" si="5"/>
        <v>283380.06864005362</v>
      </c>
      <c r="E107" s="17">
        <f t="shared" si="7"/>
        <v>5100841.2355209719</v>
      </c>
      <c r="F107" s="45">
        <v>0</v>
      </c>
      <c r="G107" s="43">
        <f t="shared" si="8"/>
        <v>-2100841.235520964</v>
      </c>
      <c r="H107" s="4"/>
    </row>
    <row r="108" spans="1:9" ht="18" customHeight="1" x14ac:dyDescent="0.45">
      <c r="A108" s="4"/>
      <c r="B108" s="4">
        <v>19</v>
      </c>
      <c r="C108" s="37">
        <f t="shared" si="6"/>
        <v>44510</v>
      </c>
      <c r="D108" s="16">
        <f t="shared" si="5"/>
        <v>283380.06864005362</v>
      </c>
      <c r="E108" s="17">
        <f t="shared" si="7"/>
        <v>4817461.1668809187</v>
      </c>
      <c r="F108" s="45">
        <v>0</v>
      </c>
      <c r="G108" s="43">
        <f t="shared" si="8"/>
        <v>-2384221.3041610178</v>
      </c>
      <c r="H108" s="4"/>
    </row>
    <row r="109" spans="1:9" ht="18" customHeight="1" x14ac:dyDescent="0.45">
      <c r="A109" s="4"/>
      <c r="B109" s="4">
        <v>20</v>
      </c>
      <c r="C109" s="37">
        <f t="shared" si="6"/>
        <v>44541</v>
      </c>
      <c r="D109" s="16">
        <f t="shared" si="5"/>
        <v>283380.06864005362</v>
      </c>
      <c r="E109" s="17">
        <f t="shared" si="7"/>
        <v>4534081.0982408654</v>
      </c>
      <c r="F109" s="45">
        <v>0</v>
      </c>
      <c r="G109" s="43">
        <f t="shared" si="8"/>
        <v>-2667601.3728010715</v>
      </c>
      <c r="H109" s="4"/>
      <c r="I109" s="3">
        <f>SUM(D98:D109)</f>
        <v>3400560.8236806444</v>
      </c>
    </row>
    <row r="110" spans="1:9" ht="18" customHeight="1" x14ac:dyDescent="0.45">
      <c r="A110" s="4"/>
      <c r="B110" s="4">
        <v>21</v>
      </c>
      <c r="C110" s="37">
        <f t="shared" si="6"/>
        <v>44572</v>
      </c>
      <c r="D110" s="16">
        <f t="shared" si="5"/>
        <v>283380.06864005362</v>
      </c>
      <c r="E110" s="17">
        <f t="shared" si="7"/>
        <v>4250701.0296008121</v>
      </c>
      <c r="F110" s="45">
        <v>0</v>
      </c>
      <c r="G110" s="43">
        <f t="shared" si="8"/>
        <v>-2950981.4414411252</v>
      </c>
      <c r="H110" s="4"/>
    </row>
    <row r="111" spans="1:9" ht="18" customHeight="1" x14ac:dyDescent="0.45">
      <c r="A111" s="4"/>
      <c r="B111" s="4">
        <v>22</v>
      </c>
      <c r="C111" s="37">
        <f t="shared" si="6"/>
        <v>44603</v>
      </c>
      <c r="D111" s="16">
        <f t="shared" si="5"/>
        <v>283380.06864005362</v>
      </c>
      <c r="E111" s="17">
        <f t="shared" si="7"/>
        <v>3967320.9609607584</v>
      </c>
      <c r="F111" s="45">
        <v>0</v>
      </c>
      <c r="G111" s="43">
        <f t="shared" si="8"/>
        <v>-3234361.510081179</v>
      </c>
      <c r="H111" s="4"/>
    </row>
    <row r="112" spans="1:9" ht="18" customHeight="1" x14ac:dyDescent="0.45">
      <c r="A112" s="4"/>
      <c r="B112" s="4">
        <v>23</v>
      </c>
      <c r="C112" s="37">
        <f t="shared" si="6"/>
        <v>44634</v>
      </c>
      <c r="D112" s="16">
        <f t="shared" si="5"/>
        <v>283380.06864005362</v>
      </c>
      <c r="E112" s="17">
        <f t="shared" si="7"/>
        <v>3683940.8923207046</v>
      </c>
      <c r="F112" s="45">
        <v>0</v>
      </c>
      <c r="G112" s="43">
        <f t="shared" si="8"/>
        <v>-3517741.5787212327</v>
      </c>
      <c r="H112" s="4"/>
    </row>
    <row r="113" spans="1:9" ht="18" customHeight="1" x14ac:dyDescent="0.45">
      <c r="A113" s="4"/>
      <c r="B113" s="4">
        <v>24</v>
      </c>
      <c r="C113" s="37">
        <f t="shared" si="6"/>
        <v>44665</v>
      </c>
      <c r="D113" s="16">
        <f t="shared" si="5"/>
        <v>283380.06864005362</v>
      </c>
      <c r="E113" s="17">
        <f t="shared" si="7"/>
        <v>3400560.8236806509</v>
      </c>
      <c r="F113" s="45">
        <v>0</v>
      </c>
      <c r="G113" s="43">
        <f t="shared" si="8"/>
        <v>-3801121.6473612865</v>
      </c>
      <c r="H113" s="4"/>
    </row>
    <row r="114" spans="1:9" ht="18" customHeight="1" x14ac:dyDescent="0.45">
      <c r="A114" s="4"/>
      <c r="B114" s="4">
        <v>25</v>
      </c>
      <c r="C114" s="37">
        <f t="shared" si="6"/>
        <v>44696</v>
      </c>
      <c r="D114" s="16">
        <f t="shared" si="5"/>
        <v>283380.06864005362</v>
      </c>
      <c r="E114" s="17">
        <f t="shared" si="7"/>
        <v>3117180.7550405972</v>
      </c>
      <c r="F114" s="45">
        <v>0</v>
      </c>
      <c r="G114" s="43">
        <f t="shared" si="8"/>
        <v>-4084501.7160013402</v>
      </c>
      <c r="H114" s="4"/>
    </row>
    <row r="115" spans="1:9" ht="18" customHeight="1" x14ac:dyDescent="0.45">
      <c r="A115" s="4"/>
      <c r="B115" s="4">
        <v>26</v>
      </c>
      <c r="C115" s="37">
        <f t="shared" si="6"/>
        <v>44727</v>
      </c>
      <c r="D115" s="16">
        <f t="shared" si="5"/>
        <v>283380.06864005362</v>
      </c>
      <c r="E115" s="17">
        <f t="shared" si="7"/>
        <v>2833800.6864005434</v>
      </c>
      <c r="F115" s="45">
        <v>0</v>
      </c>
      <c r="G115" s="43">
        <f t="shared" si="8"/>
        <v>-4367881.7846413935</v>
      </c>
      <c r="H115" s="4"/>
    </row>
    <row r="116" spans="1:9" ht="18" customHeight="1" x14ac:dyDescent="0.45">
      <c r="A116" s="4"/>
      <c r="B116" s="4">
        <v>27</v>
      </c>
      <c r="C116" s="37">
        <f t="shared" si="6"/>
        <v>44758</v>
      </c>
      <c r="D116" s="16">
        <f t="shared" si="5"/>
        <v>283380.06864005362</v>
      </c>
      <c r="E116" s="17">
        <f t="shared" si="7"/>
        <v>2550420.6177604897</v>
      </c>
      <c r="F116" s="45">
        <v>0</v>
      </c>
      <c r="G116" s="43">
        <f t="shared" si="8"/>
        <v>-4651261.8532814467</v>
      </c>
      <c r="H116" s="4"/>
    </row>
    <row r="117" spans="1:9" ht="18" customHeight="1" x14ac:dyDescent="0.45">
      <c r="A117" s="4"/>
      <c r="B117" s="4">
        <v>28</v>
      </c>
      <c r="C117" s="37">
        <f t="shared" si="6"/>
        <v>44789</v>
      </c>
      <c r="D117" s="16">
        <f t="shared" si="5"/>
        <v>283380.06864005362</v>
      </c>
      <c r="E117" s="17">
        <f t="shared" si="7"/>
        <v>2267040.549120436</v>
      </c>
      <c r="F117" s="45">
        <v>0</v>
      </c>
      <c r="G117" s="43">
        <f t="shared" si="8"/>
        <v>-4934641.9219215</v>
      </c>
      <c r="H117" s="4"/>
    </row>
    <row r="118" spans="1:9" ht="18" customHeight="1" x14ac:dyDescent="0.45">
      <c r="A118" s="4"/>
      <c r="B118" s="4">
        <v>29</v>
      </c>
      <c r="C118" s="37">
        <f t="shared" si="6"/>
        <v>44820</v>
      </c>
      <c r="D118" s="16">
        <f t="shared" si="5"/>
        <v>283380.06864005362</v>
      </c>
      <c r="E118" s="17">
        <f t="shared" si="7"/>
        <v>1983660.4804803822</v>
      </c>
      <c r="F118" s="45">
        <v>0</v>
      </c>
      <c r="G118" s="43">
        <f t="shared" si="8"/>
        <v>-5218021.9905615533</v>
      </c>
      <c r="H118" s="4"/>
    </row>
    <row r="119" spans="1:9" ht="18" customHeight="1" x14ac:dyDescent="0.45">
      <c r="A119" s="4"/>
      <c r="B119" s="4">
        <v>30</v>
      </c>
      <c r="C119" s="37">
        <f t="shared" si="6"/>
        <v>44851</v>
      </c>
      <c r="D119" s="16">
        <f t="shared" si="5"/>
        <v>283380.06864005362</v>
      </c>
      <c r="E119" s="17">
        <f t="shared" si="7"/>
        <v>1700280.4118403285</v>
      </c>
      <c r="F119" s="45">
        <v>0</v>
      </c>
      <c r="G119" s="43">
        <f t="shared" si="8"/>
        <v>-5501402.0592016065</v>
      </c>
      <c r="H119" s="4"/>
    </row>
    <row r="120" spans="1:9" ht="18" customHeight="1" x14ac:dyDescent="0.45">
      <c r="A120" s="4"/>
      <c r="B120" s="4">
        <v>31</v>
      </c>
      <c r="C120" s="37">
        <f t="shared" si="6"/>
        <v>44882</v>
      </c>
      <c r="D120" s="16">
        <f t="shared" si="5"/>
        <v>283380.06864005362</v>
      </c>
      <c r="E120" s="17">
        <f t="shared" si="7"/>
        <v>1416900.3432002747</v>
      </c>
      <c r="F120" s="45">
        <v>0</v>
      </c>
      <c r="G120" s="43">
        <f t="shared" si="8"/>
        <v>-5784782.1278416598</v>
      </c>
      <c r="H120" s="4"/>
    </row>
    <row r="121" spans="1:9" ht="18" customHeight="1" x14ac:dyDescent="0.45">
      <c r="A121" s="4"/>
      <c r="B121" s="4">
        <v>32</v>
      </c>
      <c r="C121" s="37">
        <f t="shared" si="6"/>
        <v>44913</v>
      </c>
      <c r="D121" s="16">
        <f t="shared" si="5"/>
        <v>283380.06864005362</v>
      </c>
      <c r="E121" s="17">
        <f t="shared" si="7"/>
        <v>1133520.274560221</v>
      </c>
      <c r="F121" s="45">
        <v>0</v>
      </c>
      <c r="G121" s="43">
        <f t="shared" si="8"/>
        <v>-6068162.1964817131</v>
      </c>
      <c r="H121" s="4"/>
      <c r="I121" s="3">
        <f>SUM(D110:D121)</f>
        <v>3400560.8236806444</v>
      </c>
    </row>
    <row r="122" spans="1:9" ht="18" customHeight="1" x14ac:dyDescent="0.45">
      <c r="A122" s="4"/>
      <c r="B122" s="4">
        <v>33</v>
      </c>
      <c r="C122" s="37">
        <f t="shared" si="6"/>
        <v>44944</v>
      </c>
      <c r="D122" s="16">
        <f t="shared" si="5"/>
        <v>283380.06864005362</v>
      </c>
      <c r="E122" s="17">
        <f t="shared" si="7"/>
        <v>850140.20592016738</v>
      </c>
      <c r="F122" s="45">
        <v>0</v>
      </c>
      <c r="G122" s="43">
        <f t="shared" si="8"/>
        <v>-6351542.2651217664</v>
      </c>
      <c r="H122" s="4"/>
    </row>
    <row r="123" spans="1:9" ht="18" customHeight="1" x14ac:dyDescent="0.45">
      <c r="A123" s="4"/>
      <c r="B123" s="4">
        <v>34</v>
      </c>
      <c r="C123" s="37">
        <f t="shared" si="6"/>
        <v>44975</v>
      </c>
      <c r="D123" s="16">
        <f t="shared" si="5"/>
        <v>283380.06864005362</v>
      </c>
      <c r="E123" s="17">
        <f t="shared" si="7"/>
        <v>566760.13728011376</v>
      </c>
      <c r="F123" s="45">
        <v>0</v>
      </c>
      <c r="G123" s="43">
        <f t="shared" si="8"/>
        <v>-6634922.3337618196</v>
      </c>
      <c r="H123" s="4"/>
    </row>
    <row r="124" spans="1:9" ht="18" customHeight="1" x14ac:dyDescent="0.45">
      <c r="A124" s="4"/>
      <c r="B124" s="4">
        <v>35</v>
      </c>
      <c r="C124" s="37">
        <f t="shared" si="6"/>
        <v>45006</v>
      </c>
      <c r="D124" s="16">
        <f t="shared" si="5"/>
        <v>283380.06864005362</v>
      </c>
      <c r="E124" s="17">
        <f t="shared" si="7"/>
        <v>283380.06864006014</v>
      </c>
      <c r="F124" s="45">
        <v>0</v>
      </c>
      <c r="G124" s="43">
        <f t="shared" si="8"/>
        <v>-6918302.4024018729</v>
      </c>
      <c r="H124" s="4"/>
    </row>
    <row r="125" spans="1:9" ht="18" customHeight="1" thickBot="1" x14ac:dyDescent="0.5">
      <c r="A125" s="4"/>
      <c r="B125" s="4">
        <v>36</v>
      </c>
      <c r="C125" s="37">
        <f t="shared" si="6"/>
        <v>45037</v>
      </c>
      <c r="D125" s="16">
        <f t="shared" si="5"/>
        <v>283380.06864005362</v>
      </c>
      <c r="E125" s="17">
        <f t="shared" si="7"/>
        <v>6.5192580223083496E-9</v>
      </c>
      <c r="F125" s="46">
        <v>0</v>
      </c>
      <c r="G125" s="43">
        <f t="shared" si="8"/>
        <v>-7201682.4710419262</v>
      </c>
      <c r="H125" s="4"/>
    </row>
    <row r="126" spans="1:9" ht="18" customHeight="1" thickTop="1" x14ac:dyDescent="0.45">
      <c r="A126" s="4"/>
      <c r="B126" s="4"/>
      <c r="C126" s="4"/>
      <c r="D126" s="4"/>
      <c r="E126" s="4"/>
      <c r="F126" s="4"/>
      <c r="G126" s="4"/>
      <c r="H126" s="4"/>
    </row>
    <row r="127" spans="1:9" ht="18" customHeight="1" x14ac:dyDescent="0.45">
      <c r="A127" s="4"/>
      <c r="B127" s="4" t="s">
        <v>61</v>
      </c>
      <c r="C127" s="4"/>
      <c r="D127" s="4"/>
      <c r="E127" s="4"/>
      <c r="F127" s="4"/>
      <c r="G127" s="4"/>
      <c r="H127" s="4"/>
    </row>
    <row r="128" spans="1:9" ht="18" customHeight="1" x14ac:dyDescent="0.45">
      <c r="A128" s="4"/>
      <c r="B128" s="4"/>
      <c r="C128" s="4"/>
      <c r="D128" s="4"/>
      <c r="E128" s="4"/>
      <c r="F128" s="4"/>
      <c r="G128" s="4"/>
      <c r="H128" s="4"/>
    </row>
    <row r="129" spans="1:8" ht="18" customHeight="1" x14ac:dyDescent="0.45">
      <c r="A129" s="5" t="s">
        <v>58</v>
      </c>
      <c r="B129" s="4"/>
      <c r="C129" s="4"/>
      <c r="D129" s="4"/>
      <c r="E129" s="4"/>
      <c r="F129" s="4"/>
      <c r="G129" s="4"/>
      <c r="H129" s="4"/>
    </row>
    <row r="130" spans="1:8" ht="18" customHeight="1" x14ac:dyDescent="0.45">
      <c r="A130" s="4"/>
      <c r="B130" s="4" t="s">
        <v>60</v>
      </c>
      <c r="C130" s="4"/>
      <c r="D130" s="4"/>
      <c r="E130" s="4"/>
      <c r="F130" s="4"/>
      <c r="G130" s="4"/>
      <c r="H130" s="4"/>
    </row>
    <row r="131" spans="1:8" ht="18" customHeight="1" x14ac:dyDescent="0.45">
      <c r="A131" s="4"/>
      <c r="B131" s="4" t="s">
        <v>62</v>
      </c>
      <c r="C131" s="4"/>
      <c r="D131" s="4"/>
      <c r="E131" s="4"/>
      <c r="F131" s="4"/>
      <c r="G131" s="4"/>
      <c r="H131" s="4"/>
    </row>
    <row r="132" spans="1:8" ht="18" customHeight="1" x14ac:dyDescent="0.45">
      <c r="A132" s="4"/>
      <c r="B132" s="4" t="s">
        <v>63</v>
      </c>
      <c r="C132" s="4"/>
      <c r="D132" s="4"/>
      <c r="E132" s="4"/>
      <c r="F132" s="4"/>
      <c r="G132" s="4"/>
      <c r="H132" s="4"/>
    </row>
    <row r="133" spans="1:8" ht="18" customHeight="1" x14ac:dyDescent="0.45">
      <c r="A133" s="4"/>
      <c r="B133" s="4"/>
      <c r="C133" s="4"/>
      <c r="D133" s="4"/>
      <c r="E133" s="4"/>
      <c r="F133" s="4"/>
      <c r="G133" s="4"/>
      <c r="H133" s="4"/>
    </row>
    <row r="134" spans="1:8" ht="18" customHeight="1" x14ac:dyDescent="0.45">
      <c r="A134" s="4"/>
      <c r="B134" s="5" t="s">
        <v>71</v>
      </c>
      <c r="C134" s="4"/>
      <c r="D134" s="4"/>
      <c r="E134" s="4"/>
      <c r="F134" s="4"/>
      <c r="G134" s="4"/>
      <c r="H134" s="4"/>
    </row>
    <row r="135" spans="1:8" ht="18" customHeight="1" x14ac:dyDescent="0.45">
      <c r="A135" s="4"/>
      <c r="B135" s="4" t="s">
        <v>78</v>
      </c>
      <c r="D135" s="4"/>
      <c r="E135" s="4"/>
      <c r="F135" s="4"/>
      <c r="G135" s="4"/>
      <c r="H135" s="4"/>
    </row>
    <row r="136" spans="1:8" ht="18" customHeight="1" x14ac:dyDescent="0.45">
      <c r="A136" s="4"/>
      <c r="B136" s="6" t="s">
        <v>72</v>
      </c>
      <c r="C136" s="4" t="s">
        <v>73</v>
      </c>
      <c r="D136" s="4"/>
      <c r="E136" s="4"/>
      <c r="F136" s="4"/>
      <c r="G136" s="4"/>
      <c r="H136" s="4"/>
    </row>
    <row r="137" spans="1:8" ht="18" customHeight="1" x14ac:dyDescent="0.45">
      <c r="A137" s="4"/>
      <c r="B137" s="4">
        <v>1</v>
      </c>
      <c r="C137" s="4" t="s">
        <v>77</v>
      </c>
      <c r="D137" s="4"/>
      <c r="E137" s="4" t="s">
        <v>79</v>
      </c>
      <c r="F137" s="4"/>
      <c r="G137" s="4"/>
      <c r="H137" s="4"/>
    </row>
    <row r="138" spans="1:8" ht="18" customHeight="1" x14ac:dyDescent="0.45">
      <c r="A138" s="4"/>
      <c r="B138" s="4">
        <v>2</v>
      </c>
      <c r="C138" s="4" t="s">
        <v>74</v>
      </c>
      <c r="D138" s="4"/>
      <c r="E138" s="4" t="s">
        <v>82</v>
      </c>
      <c r="F138" s="4"/>
      <c r="G138" s="4"/>
      <c r="H138" s="4"/>
    </row>
    <row r="139" spans="1:8" ht="18" customHeight="1" x14ac:dyDescent="0.45">
      <c r="A139" s="4"/>
      <c r="B139" s="4">
        <v>3</v>
      </c>
      <c r="C139" s="4" t="s">
        <v>75</v>
      </c>
      <c r="D139" s="4"/>
      <c r="E139" s="4" t="s">
        <v>80</v>
      </c>
      <c r="F139" s="4"/>
      <c r="G139" s="4"/>
      <c r="H139" s="4"/>
    </row>
    <row r="140" spans="1:8" ht="18" customHeight="1" x14ac:dyDescent="0.45">
      <c r="A140" s="4"/>
      <c r="B140" s="4">
        <v>4</v>
      </c>
      <c r="C140" s="4" t="s">
        <v>76</v>
      </c>
      <c r="D140" s="4"/>
      <c r="E140" s="4" t="s">
        <v>81</v>
      </c>
      <c r="F140" s="4"/>
      <c r="G140" s="4"/>
      <c r="H140" s="4"/>
    </row>
    <row r="141" spans="1:8" ht="18" customHeight="1" x14ac:dyDescent="0.45">
      <c r="A141" s="4"/>
      <c r="B141" s="4">
        <v>5</v>
      </c>
      <c r="C141" s="4" t="s">
        <v>101</v>
      </c>
      <c r="D141" s="4"/>
      <c r="E141" s="4"/>
      <c r="F141" s="4"/>
      <c r="G141" s="4"/>
      <c r="H141" s="4"/>
    </row>
    <row r="142" spans="1:8" ht="18" customHeight="1" x14ac:dyDescent="0.45">
      <c r="A142" s="4"/>
      <c r="B142" s="4"/>
      <c r="C142" s="4" t="s">
        <v>86</v>
      </c>
      <c r="D142" s="4"/>
      <c r="E142" s="4"/>
      <c r="F142" s="4"/>
      <c r="G142" s="4"/>
      <c r="H142" s="4"/>
    </row>
    <row r="143" spans="1:8" ht="18" customHeight="1" x14ac:dyDescent="0.45">
      <c r="A143" s="4"/>
      <c r="B143" s="4"/>
      <c r="C143" s="4"/>
      <c r="D143" s="4"/>
      <c r="E143" s="4"/>
      <c r="F143" s="4"/>
      <c r="G143" s="4"/>
      <c r="H143" s="4"/>
    </row>
    <row r="144" spans="1:8" ht="18" customHeight="1" x14ac:dyDescent="0.45">
      <c r="A144" s="25"/>
      <c r="B144" s="6" t="s">
        <v>64</v>
      </c>
      <c r="C144" s="4" t="s">
        <v>65</v>
      </c>
      <c r="D144" s="4"/>
      <c r="E144" s="4"/>
      <c r="F144" s="4"/>
      <c r="G144" s="4"/>
      <c r="H144" s="4"/>
    </row>
    <row r="145" spans="1:8" ht="18" customHeight="1" x14ac:dyDescent="0.45">
      <c r="A145" s="25"/>
      <c r="B145" s="4"/>
      <c r="C145" s="26" t="s">
        <v>66</v>
      </c>
      <c r="D145" s="4"/>
      <c r="E145" s="4"/>
      <c r="F145" s="4"/>
      <c r="G145" s="4"/>
      <c r="H145" s="4"/>
    </row>
    <row r="146" spans="1:8" ht="18" customHeight="1" x14ac:dyDescent="0.45">
      <c r="A146" s="25"/>
      <c r="B146" s="4"/>
      <c r="C146" s="26" t="s">
        <v>67</v>
      </c>
      <c r="D146" s="4"/>
      <c r="E146" s="4"/>
      <c r="F146" s="4"/>
      <c r="G146" s="4"/>
      <c r="H146" s="4"/>
    </row>
    <row r="147" spans="1:8" ht="18" customHeight="1" x14ac:dyDescent="0.45">
      <c r="A147" s="4"/>
      <c r="B147" s="4"/>
      <c r="C147" s="4"/>
      <c r="D147" s="4"/>
      <c r="E147" s="4"/>
      <c r="F147" s="4"/>
      <c r="G147" s="4"/>
      <c r="H147" s="4"/>
    </row>
    <row r="148" spans="1:8" ht="18" customHeight="1" x14ac:dyDescent="0.45">
      <c r="A148" s="4"/>
      <c r="B148" s="4"/>
      <c r="C148" s="6" t="s">
        <v>69</v>
      </c>
      <c r="D148" s="48" t="s">
        <v>68</v>
      </c>
      <c r="E148" s="49"/>
      <c r="F148" s="4"/>
      <c r="G148" s="4"/>
      <c r="H148" s="4"/>
    </row>
    <row r="149" spans="1:8" ht="18" customHeight="1" x14ac:dyDescent="0.45">
      <c r="A149" s="4"/>
      <c r="B149" s="4"/>
      <c r="C149" s="6" t="s">
        <v>70</v>
      </c>
      <c r="D149" s="48" t="s">
        <v>97</v>
      </c>
      <c r="E149" s="48"/>
      <c r="F149" s="48"/>
      <c r="G149" s="4"/>
      <c r="H149" s="4"/>
    </row>
    <row r="150" spans="1:8" ht="18" customHeight="1" x14ac:dyDescent="0.45">
      <c r="A150" s="4"/>
      <c r="B150" s="4"/>
      <c r="C150" s="6" t="s">
        <v>98</v>
      </c>
      <c r="D150" s="48" t="s">
        <v>99</v>
      </c>
      <c r="E150" s="48"/>
      <c r="F150" s="48"/>
      <c r="G150" s="4"/>
      <c r="H150" s="4"/>
    </row>
    <row r="151" spans="1:8" ht="18" customHeight="1" x14ac:dyDescent="0.45">
      <c r="A151" s="4"/>
      <c r="B151" s="4"/>
      <c r="C151" s="10" t="s">
        <v>100</v>
      </c>
      <c r="D151" s="4"/>
      <c r="E151" s="4"/>
      <c r="F151" s="4"/>
      <c r="G151" s="4"/>
      <c r="H151" s="4"/>
    </row>
    <row r="152" spans="1:8" ht="18" customHeight="1" x14ac:dyDescent="0.45">
      <c r="A152" s="4"/>
      <c r="B152" s="4"/>
      <c r="C152" s="4"/>
      <c r="D152" s="4"/>
      <c r="E152" s="4"/>
      <c r="F152" s="4"/>
      <c r="G152" s="4"/>
      <c r="H152" s="4"/>
    </row>
    <row r="153" spans="1:8" ht="18" customHeight="1" x14ac:dyDescent="0.45">
      <c r="A153" s="4"/>
      <c r="B153" s="4"/>
      <c r="C153" s="4"/>
      <c r="D153" s="4"/>
      <c r="E153" s="4"/>
      <c r="F153" s="4"/>
      <c r="G153" s="4"/>
      <c r="H153" s="4"/>
    </row>
    <row r="154" spans="1:8" ht="18" customHeight="1" x14ac:dyDescent="0.45">
      <c r="A154" s="4"/>
      <c r="B154" s="4"/>
      <c r="C154" s="4"/>
      <c r="D154" s="4"/>
      <c r="E154" s="4"/>
      <c r="F154" s="4"/>
      <c r="G154" s="4"/>
      <c r="H154" s="4"/>
    </row>
    <row r="155" spans="1:8" ht="18" customHeight="1" x14ac:dyDescent="0.45">
      <c r="A155" s="4"/>
      <c r="B155" s="4"/>
      <c r="C155" s="4"/>
      <c r="D155" s="4"/>
      <c r="E155" s="4"/>
      <c r="F155" s="4"/>
      <c r="G155" s="4"/>
      <c r="H155" s="4"/>
    </row>
    <row r="156" spans="1:8" ht="18" customHeight="1" x14ac:dyDescent="0.45">
      <c r="A156" s="4"/>
      <c r="B156" s="4"/>
      <c r="C156" s="4"/>
      <c r="D156" s="4"/>
      <c r="E156" s="4"/>
      <c r="F156" s="4"/>
      <c r="G156" s="4"/>
      <c r="H156" s="4"/>
    </row>
    <row r="157" spans="1:8" ht="18" customHeight="1" x14ac:dyDescent="0.45">
      <c r="A157" s="4"/>
      <c r="B157" s="4"/>
      <c r="C157" s="4"/>
      <c r="D157" s="4"/>
      <c r="E157" s="4"/>
      <c r="F157" s="4"/>
      <c r="G157" s="4"/>
      <c r="H157" s="4"/>
    </row>
    <row r="158" spans="1:8" ht="18" customHeight="1" x14ac:dyDescent="0.45">
      <c r="A158" s="4"/>
      <c r="B158" s="4"/>
      <c r="C158" s="4"/>
      <c r="D158" s="4"/>
      <c r="E158" s="4"/>
      <c r="F158" s="4"/>
      <c r="G158" s="4"/>
      <c r="H158" s="4"/>
    </row>
    <row r="159" spans="1:8" ht="18" customHeight="1" x14ac:dyDescent="0.45">
      <c r="A159" s="4"/>
      <c r="B159" s="4"/>
      <c r="C159" s="4"/>
      <c r="D159" s="4"/>
      <c r="E159" s="4"/>
      <c r="F159" s="4"/>
      <c r="G159" s="4"/>
      <c r="H159" s="4"/>
    </row>
  </sheetData>
  <mergeCells count="3">
    <mergeCell ref="D148:E148"/>
    <mergeCell ref="D149:F149"/>
    <mergeCell ref="D150:F150"/>
  </mergeCells>
  <phoneticPr fontId="3"/>
  <hyperlinks>
    <hyperlink ref="D148" r:id="rId1" xr:uid="{59EB3C98-425A-42E6-B0CE-AC06CE08DC02}"/>
    <hyperlink ref="D149" r:id="rId2" xr:uid="{2037DB63-1B11-43AA-ABD1-010161EBAA84}"/>
    <hyperlink ref="D149:F149" r:id="rId3" display="http://www.s-naga.jp/booklist.html" xr:uid="{9BDDDDA7-B0F1-420D-8337-C9C4C5B86E22}"/>
    <hyperlink ref="D150" r:id="rId4" xr:uid="{BD03231E-54EB-472C-9660-5C58EB9977D6}"/>
    <hyperlink ref="D150:F150" r:id="rId5" display="http://www.s-naga.jp/hibiroku.html" xr:uid="{CEDBAD08-6AD0-4453-9809-129F2544FA37}"/>
  </hyperlinks>
  <pageMargins left="0.7" right="0.7" top="0.75" bottom="0.75" header="0.3" footer="0.3"/>
  <pageSetup paperSize="9" orientation="portrait" horizontalDpi="0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資金繰り計画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長山伸作</dc:creator>
  <cp:lastModifiedBy>長山 伸作</cp:lastModifiedBy>
  <cp:lastPrinted>2020-03-30T02:11:19Z</cp:lastPrinted>
  <dcterms:created xsi:type="dcterms:W3CDTF">2020-03-15T20:50:11Z</dcterms:created>
  <dcterms:modified xsi:type="dcterms:W3CDTF">2020-03-30T02:17:30Z</dcterms:modified>
</cp:coreProperties>
</file>