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nag\Desktop\中小企業のＶ字回復戦略\第１編　経営資源力10要素評価\"/>
    </mc:Choice>
  </mc:AlternateContent>
  <xr:revisionPtr revIDLastSave="0" documentId="13_ncr:1_{4D21DA24-E240-494F-B82B-3F5C0B00786E}" xr6:coauthVersionLast="46" xr6:coauthVersionMax="46" xr10:uidLastSave="{00000000-0000-0000-0000-000000000000}"/>
  <bookViews>
    <workbookView xWindow="4800" yWindow="660" windowWidth="15900" windowHeight="12252" xr2:uid="{9BEAC359-4D9A-4223-9207-5FC70AB3E596}"/>
  </bookViews>
  <sheets>
    <sheet name="121現状分析" sheetId="1" r:id="rId1"/>
    <sheet name="122損益分岐点" sheetId="2" r:id="rId2"/>
    <sheet name="123経営課題" sheetId="4" r:id="rId3"/>
  </sheets>
  <definedNames>
    <definedName name="_xlnm.Print_Area" localSheetId="0">'121現状分析'!$A$1:$M$104</definedName>
    <definedName name="_xlnm.Print_Area" localSheetId="1">'122損益分岐点'!$A$1:$M$87</definedName>
    <definedName name="_xlnm.Print_Area" localSheetId="2">'123経営課題'!$A$6:$M$79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2" l="1"/>
  <c r="D44" i="2"/>
  <c r="O60" i="2" l="1"/>
  <c r="O16" i="4" s="1"/>
  <c r="O55" i="2"/>
  <c r="O11" i="4" s="1"/>
  <c r="P54" i="2"/>
  <c r="P10" i="4" s="1"/>
  <c r="Q54" i="2"/>
  <c r="Q10" i="4" s="1"/>
  <c r="R54" i="2"/>
  <c r="R10" i="4" s="1"/>
  <c r="S54" i="2"/>
  <c r="S10" i="4" s="1"/>
  <c r="T54" i="2"/>
  <c r="T10" i="4" s="1"/>
  <c r="O54" i="2"/>
  <c r="O10" i="4" s="1"/>
  <c r="H60" i="2"/>
  <c r="O59" i="2" s="1"/>
  <c r="O15" i="4" s="1"/>
  <c r="H57" i="2"/>
  <c r="O57" i="2" s="1"/>
  <c r="O13" i="4" s="1"/>
  <c r="H58" i="2"/>
  <c r="H59" i="2"/>
  <c r="O58" i="2" s="1"/>
  <c r="O14" i="4" s="1"/>
  <c r="H56" i="2"/>
  <c r="O56" i="2" s="1"/>
  <c r="O12" i="4" s="1"/>
  <c r="I46" i="2"/>
  <c r="I59" i="2" s="1"/>
  <c r="P58" i="2" s="1"/>
  <c r="P14" i="4" s="1"/>
  <c r="I43" i="2"/>
  <c r="I56" i="2" s="1"/>
  <c r="P56" i="2" s="1"/>
  <c r="P12" i="4" s="1"/>
  <c r="C48" i="2"/>
  <c r="C49" i="2" s="1"/>
  <c r="C45" i="2"/>
  <c r="J31" i="2"/>
  <c r="K21" i="2"/>
  <c r="K22" i="2" s="1"/>
  <c r="L21" i="2"/>
  <c r="L22" i="2" s="1"/>
  <c r="M21" i="2"/>
  <c r="M22" i="2" s="1"/>
  <c r="J21" i="2"/>
  <c r="J29" i="2" s="1"/>
  <c r="C47" i="2" l="1"/>
  <c r="D47" i="2" s="1"/>
  <c r="D45" i="2"/>
  <c r="I44" i="2"/>
  <c r="J43" i="2"/>
  <c r="J56" i="2" s="1"/>
  <c r="Q56" i="2" s="1"/>
  <c r="Q12" i="4" s="1"/>
  <c r="J46" i="2"/>
  <c r="J59" i="2" s="1"/>
  <c r="Q58" i="2" s="1"/>
  <c r="Q14" i="4" s="1"/>
  <c r="J22" i="2"/>
  <c r="J30" i="2" s="1"/>
  <c r="J32" i="2" s="1"/>
  <c r="J33" i="2" s="1"/>
  <c r="J34" i="2" s="1"/>
  <c r="L23" i="2"/>
  <c r="L25" i="2" s="1"/>
  <c r="M23" i="2"/>
  <c r="M25" i="2" s="1"/>
  <c r="K23" i="2"/>
  <c r="K25" i="2" s="1"/>
  <c r="I45" i="2" l="1"/>
  <c r="I57" i="2"/>
  <c r="I48" i="2"/>
  <c r="I49" i="2" s="1"/>
  <c r="J23" i="2"/>
  <c r="J25" i="2" s="1"/>
  <c r="J44" i="2"/>
  <c r="K43" i="2"/>
  <c r="K56" i="2" s="1"/>
  <c r="R56" i="2" s="1"/>
  <c r="R12" i="4" s="1"/>
  <c r="K46" i="2"/>
  <c r="K59" i="2" s="1"/>
  <c r="R58" i="2" s="1"/>
  <c r="R14" i="4" s="1"/>
  <c r="D56" i="1"/>
  <c r="E56" i="1" s="1"/>
  <c r="D55" i="1"/>
  <c r="E55" i="1" s="1"/>
  <c r="P57" i="1"/>
  <c r="P27" i="4" s="1"/>
  <c r="C41" i="4" s="1"/>
  <c r="C54" i="4" s="1"/>
  <c r="P56" i="1"/>
  <c r="P26" i="4" s="1"/>
  <c r="C40" i="4" s="1"/>
  <c r="C53" i="4" s="1"/>
  <c r="P55" i="1"/>
  <c r="P25" i="4" s="1"/>
  <c r="C39" i="4" s="1"/>
  <c r="C52" i="4" s="1"/>
  <c r="P54" i="1"/>
  <c r="P24" i="4" s="1"/>
  <c r="C38" i="4" s="1"/>
  <c r="C51" i="4" s="1"/>
  <c r="P53" i="1"/>
  <c r="P23" i="4" s="1"/>
  <c r="C37" i="4" s="1"/>
  <c r="C50" i="4" s="1"/>
  <c r="P52" i="1"/>
  <c r="P22" i="4" s="1"/>
  <c r="C36" i="4" s="1"/>
  <c r="C49" i="4" s="1"/>
  <c r="P51" i="1"/>
  <c r="P21" i="4" s="1"/>
  <c r="C35" i="4" s="1"/>
  <c r="C48" i="4" s="1"/>
  <c r="P50" i="1"/>
  <c r="P20" i="4" s="1"/>
  <c r="C34" i="4" s="1"/>
  <c r="C47" i="4" s="1"/>
  <c r="P49" i="1"/>
  <c r="P19" i="4" s="1"/>
  <c r="C33" i="4" s="1"/>
  <c r="C46" i="4" s="1"/>
  <c r="P48" i="1"/>
  <c r="P18" i="4" s="1"/>
  <c r="C32" i="4" s="1"/>
  <c r="C45" i="4" s="1"/>
  <c r="I62" i="2" l="1"/>
  <c r="P57" i="2"/>
  <c r="P13" i="4" s="1"/>
  <c r="J45" i="2"/>
  <c r="J57" i="2"/>
  <c r="I47" i="2"/>
  <c r="I60" i="2" s="1"/>
  <c r="I58" i="2"/>
  <c r="J48" i="2"/>
  <c r="J49" i="2" s="1"/>
  <c r="L43" i="2"/>
  <c r="L56" i="2" s="1"/>
  <c r="S56" i="2" s="1"/>
  <c r="S12" i="4" s="1"/>
  <c r="K44" i="2"/>
  <c r="L46" i="2"/>
  <c r="L59" i="2" s="1"/>
  <c r="S58" i="2" s="1"/>
  <c r="S14" i="4" s="1"/>
  <c r="D57" i="1"/>
  <c r="E57" i="1" l="1"/>
  <c r="E27" i="4" s="1"/>
  <c r="D27" i="4"/>
  <c r="I61" i="2"/>
  <c r="P60" i="2" s="1"/>
  <c r="P16" i="4" s="1"/>
  <c r="P59" i="2"/>
  <c r="P15" i="4" s="1"/>
  <c r="J62" i="2"/>
  <c r="Q57" i="2"/>
  <c r="Q13" i="4" s="1"/>
  <c r="I63" i="2"/>
  <c r="P55" i="2"/>
  <c r="P11" i="4" s="1"/>
  <c r="K45" i="2"/>
  <c r="K57" i="2"/>
  <c r="J47" i="2"/>
  <c r="J60" i="2" s="1"/>
  <c r="J58" i="2"/>
  <c r="K48" i="2"/>
  <c r="K49" i="2" s="1"/>
  <c r="M43" i="2"/>
  <c r="L44" i="2"/>
  <c r="M46" i="2"/>
  <c r="M59" i="2" s="1"/>
  <c r="T58" i="2" s="1"/>
  <c r="T14" i="4" s="1"/>
  <c r="K62" i="2" l="1"/>
  <c r="R57" i="2"/>
  <c r="R13" i="4" s="1"/>
  <c r="J63" i="2"/>
  <c r="Q55" i="2"/>
  <c r="Q11" i="4" s="1"/>
  <c r="J61" i="2"/>
  <c r="Q60" i="2" s="1"/>
  <c r="Q16" i="4" s="1"/>
  <c r="Q59" i="2"/>
  <c r="Q15" i="4" s="1"/>
  <c r="L45" i="2"/>
  <c r="L57" i="2"/>
  <c r="M44" i="2"/>
  <c r="M56" i="2"/>
  <c r="T56" i="2" s="1"/>
  <c r="T12" i="4" s="1"/>
  <c r="K47" i="2"/>
  <c r="K60" i="2" s="1"/>
  <c r="K58" i="2"/>
  <c r="L48" i="2"/>
  <c r="L49" i="2" s="1"/>
  <c r="L62" i="2" l="1"/>
  <c r="S57" i="2"/>
  <c r="S13" i="4" s="1"/>
  <c r="K61" i="2"/>
  <c r="R60" i="2" s="1"/>
  <c r="R16" i="4" s="1"/>
  <c r="R59" i="2"/>
  <c r="R15" i="4" s="1"/>
  <c r="K63" i="2"/>
  <c r="R55" i="2"/>
  <c r="R11" i="4" s="1"/>
  <c r="M45" i="2"/>
  <c r="M57" i="2"/>
  <c r="M48" i="2"/>
  <c r="M49" i="2" s="1"/>
  <c r="L47" i="2"/>
  <c r="L60" i="2" s="1"/>
  <c r="L58" i="2"/>
  <c r="O49" i="1"/>
  <c r="O19" i="4" s="1"/>
  <c r="B33" i="4" s="1"/>
  <c r="B46" i="4" s="1"/>
  <c r="O50" i="1"/>
  <c r="O20" i="4" s="1"/>
  <c r="B34" i="4" s="1"/>
  <c r="B47" i="4" s="1"/>
  <c r="O51" i="1"/>
  <c r="O21" i="4" s="1"/>
  <c r="B35" i="4" s="1"/>
  <c r="B48" i="4" s="1"/>
  <c r="O52" i="1"/>
  <c r="O22" i="4" s="1"/>
  <c r="B36" i="4" s="1"/>
  <c r="B49" i="4" s="1"/>
  <c r="O53" i="1"/>
  <c r="O23" i="4" s="1"/>
  <c r="B37" i="4" s="1"/>
  <c r="B50" i="4" s="1"/>
  <c r="O54" i="1"/>
  <c r="O24" i="4" s="1"/>
  <c r="B38" i="4" s="1"/>
  <c r="B51" i="4" s="1"/>
  <c r="O55" i="1"/>
  <c r="O25" i="4" s="1"/>
  <c r="B39" i="4" s="1"/>
  <c r="B52" i="4" s="1"/>
  <c r="O56" i="1"/>
  <c r="O26" i="4" s="1"/>
  <c r="B40" i="4" s="1"/>
  <c r="B53" i="4" s="1"/>
  <c r="O57" i="1"/>
  <c r="O27" i="4" s="1"/>
  <c r="B41" i="4" s="1"/>
  <c r="B54" i="4" s="1"/>
  <c r="O48" i="1"/>
  <c r="O18" i="4" s="1"/>
  <c r="B32" i="4" s="1"/>
  <c r="B45" i="4" s="1"/>
  <c r="M62" i="2" l="1"/>
  <c r="T57" i="2"/>
  <c r="T13" i="4" s="1"/>
  <c r="L63" i="2"/>
  <c r="S55" i="2"/>
  <c r="S11" i="4" s="1"/>
  <c r="L61" i="2"/>
  <c r="S60" i="2" s="1"/>
  <c r="S16" i="4" s="1"/>
  <c r="S59" i="2"/>
  <c r="S15" i="4" s="1"/>
  <c r="M58" i="2"/>
  <c r="M47" i="2"/>
  <c r="M60" i="2" s="1"/>
  <c r="M61" i="2" l="1"/>
  <c r="T60" i="2" s="1"/>
  <c r="T16" i="4" s="1"/>
  <c r="T59" i="2"/>
  <c r="T15" i="4" s="1"/>
  <c r="M63" i="2"/>
  <c r="T55" i="2"/>
  <c r="T11" i="4" s="1"/>
</calcChain>
</file>

<file path=xl/sharedStrings.xml><?xml version="1.0" encoding="utf-8"?>
<sst xmlns="http://schemas.openxmlformats.org/spreadsheetml/2006/main" count="393" uniqueCount="287">
  <si>
    <t>経営資源の市場優位性ヴリオ(VRIO)・バリューチェーン分析</t>
    <rPh sb="0" eb="2">
      <t>ケイエイ</t>
    </rPh>
    <rPh sb="2" eb="4">
      <t>シゲン</t>
    </rPh>
    <rPh sb="5" eb="7">
      <t>シジョウ</t>
    </rPh>
    <rPh sb="7" eb="10">
      <t>ユウイセイ</t>
    </rPh>
    <rPh sb="28" eb="30">
      <t>ブンセキ</t>
    </rPh>
    <phoneticPr fontId="3"/>
  </si>
  <si>
    <t>財務力</t>
    <rPh sb="0" eb="2">
      <t>ザイム</t>
    </rPh>
    <rPh sb="2" eb="3">
      <t>リョク</t>
    </rPh>
    <phoneticPr fontId="3"/>
  </si>
  <si>
    <t>組織力</t>
    <rPh sb="0" eb="3">
      <t>ソシキリョク</t>
    </rPh>
    <phoneticPr fontId="3"/>
  </si>
  <si>
    <t>企画力</t>
    <rPh sb="0" eb="2">
      <t>キカク</t>
    </rPh>
    <rPh sb="2" eb="3">
      <t>リョク</t>
    </rPh>
    <phoneticPr fontId="3"/>
  </si>
  <si>
    <t>開発力</t>
    <rPh sb="0" eb="3">
      <t>カイハツリョク</t>
    </rPh>
    <phoneticPr fontId="3"/>
  </si>
  <si>
    <t>購買調達力</t>
    <rPh sb="0" eb="2">
      <t>コウバイ</t>
    </rPh>
    <rPh sb="2" eb="4">
      <t>チョウタツ</t>
    </rPh>
    <rPh sb="4" eb="5">
      <t>リョク</t>
    </rPh>
    <phoneticPr fontId="3"/>
  </si>
  <si>
    <t>製造力</t>
    <rPh sb="0" eb="2">
      <t>セイゾウ</t>
    </rPh>
    <rPh sb="2" eb="3">
      <t>リョク</t>
    </rPh>
    <phoneticPr fontId="3"/>
  </si>
  <si>
    <t>物流力</t>
    <rPh sb="0" eb="2">
      <t>ブツリュウ</t>
    </rPh>
    <rPh sb="2" eb="3">
      <t>リョク</t>
    </rPh>
    <phoneticPr fontId="3"/>
  </si>
  <si>
    <t>営業販売力</t>
    <rPh sb="0" eb="2">
      <t>エイギョウ</t>
    </rPh>
    <rPh sb="2" eb="4">
      <t>ハンバイ</t>
    </rPh>
    <rPh sb="4" eb="5">
      <t>リョク</t>
    </rPh>
    <phoneticPr fontId="3"/>
  </si>
  <si>
    <t>サービス力</t>
    <rPh sb="4" eb="5">
      <t>リョク</t>
    </rPh>
    <phoneticPr fontId="3"/>
  </si>
  <si>
    <t>経営資源</t>
    <rPh sb="0" eb="2">
      <t>ケイエイ</t>
    </rPh>
    <rPh sb="2" eb="4">
      <t>シゲン</t>
    </rPh>
    <phoneticPr fontId="3"/>
  </si>
  <si>
    <t>基盤整備力</t>
    <rPh sb="0" eb="2">
      <t>キバン</t>
    </rPh>
    <rPh sb="2" eb="4">
      <t>セイビ</t>
    </rPh>
    <rPh sb="4" eb="5">
      <t>リョク</t>
    </rPh>
    <phoneticPr fontId="3"/>
  </si>
  <si>
    <t>評価要素</t>
    <rPh sb="0" eb="2">
      <t>ヒョウカ</t>
    </rPh>
    <rPh sb="2" eb="4">
      <t>ヨウソ</t>
    </rPh>
    <phoneticPr fontId="3"/>
  </si>
  <si>
    <t>評価(1～5)</t>
    <rPh sb="0" eb="2">
      <t>ヒョウカ</t>
    </rPh>
    <phoneticPr fontId="3"/>
  </si>
  <si>
    <t>戦略を絵に描くBSC経営コンサルタント　長山伸作</t>
    <rPh sb="0" eb="2">
      <t>センリャク</t>
    </rPh>
    <rPh sb="3" eb="4">
      <t>エ</t>
    </rPh>
    <rPh sb="5" eb="6">
      <t>カ</t>
    </rPh>
    <rPh sb="10" eb="12">
      <t>ケイエイ</t>
    </rPh>
    <rPh sb="20" eb="24">
      <t>ナガヤマシンサク</t>
    </rPh>
    <phoneticPr fontId="3"/>
  </si>
  <si>
    <t>コストリーダーシップ戦略</t>
    <rPh sb="10" eb="12">
      <t>センリャク</t>
    </rPh>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</si>
  <si>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</si>
  <si>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</si>
  <si>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</si>
  <si>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</si>
  <si>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2025年度</t>
    <rPh sb="4" eb="6">
      <t>ネンド</t>
    </rPh>
    <phoneticPr fontId="3"/>
  </si>
  <si>
    <t>固定費低減率</t>
    <rPh sb="0" eb="3">
      <t>コテイヒ</t>
    </rPh>
    <rPh sb="3" eb="5">
      <t>テイゲン</t>
    </rPh>
    <rPh sb="5" eb="6">
      <t>リツ</t>
    </rPh>
    <phoneticPr fontId="3"/>
  </si>
  <si>
    <t>変動費低減率</t>
    <rPh sb="0" eb="2">
      <t>ヘンドウ</t>
    </rPh>
    <rPh sb="2" eb="3">
      <t>ヒ</t>
    </rPh>
    <rPh sb="3" eb="5">
      <t>テイゲン</t>
    </rPh>
    <rPh sb="5" eb="6">
      <t>リツ</t>
    </rPh>
    <phoneticPr fontId="3"/>
  </si>
  <si>
    <t>ポーター三つの基本戦略</t>
    <rPh sb="4" eb="5">
      <t>ミッ</t>
    </rPh>
    <rPh sb="7" eb="9">
      <t>キホン</t>
    </rPh>
    <rPh sb="9" eb="11">
      <t>センリャク</t>
    </rPh>
    <phoneticPr fontId="3"/>
  </si>
  <si>
    <t>科目</t>
    <rPh sb="0" eb="2">
      <t>カモク</t>
    </rPh>
    <phoneticPr fontId="3"/>
  </si>
  <si>
    <t>売上高</t>
    <rPh sb="0" eb="2">
      <t>ウリアゲ</t>
    </rPh>
    <rPh sb="2" eb="3">
      <t>ダカ</t>
    </rPh>
    <phoneticPr fontId="3"/>
  </si>
  <si>
    <t>変動費</t>
    <rPh sb="0" eb="2">
      <t>ヘンドウ</t>
    </rPh>
    <rPh sb="2" eb="3">
      <t>ヒ</t>
    </rPh>
    <phoneticPr fontId="3"/>
  </si>
  <si>
    <t>売上総利益</t>
    <rPh sb="0" eb="2">
      <t>ウリアゲ</t>
    </rPh>
    <rPh sb="2" eb="5">
      <t>ソウリエキ</t>
    </rPh>
    <phoneticPr fontId="3"/>
  </si>
  <si>
    <t>固定費</t>
    <rPh sb="0" eb="3">
      <t>コテイヒ</t>
    </rPh>
    <phoneticPr fontId="3"/>
  </si>
  <si>
    <t>営業利益</t>
    <rPh sb="0" eb="2">
      <t>エイギョウ</t>
    </rPh>
    <rPh sb="2" eb="4">
      <t>リエキ</t>
    </rPh>
    <phoneticPr fontId="3"/>
  </si>
  <si>
    <t>金額(千円)</t>
    <rPh sb="0" eb="2">
      <t>キンガク</t>
    </rPh>
    <rPh sb="3" eb="5">
      <t>センエン</t>
    </rPh>
    <phoneticPr fontId="3"/>
  </si>
  <si>
    <t>損益分岐点</t>
    <rPh sb="0" eb="2">
      <t>ソンエキ</t>
    </rPh>
    <rPh sb="2" eb="5">
      <t>ブンキテン</t>
    </rPh>
    <phoneticPr fontId="3"/>
  </si>
  <si>
    <t>比率</t>
    <rPh sb="0" eb="2">
      <t>ヒリツ</t>
    </rPh>
    <phoneticPr fontId="3"/>
  </si>
  <si>
    <t>売上構成比</t>
    <rPh sb="0" eb="2">
      <t>ウリアゲ</t>
    </rPh>
    <rPh sb="2" eb="5">
      <t>コウセイヒ</t>
    </rPh>
    <phoneticPr fontId="3"/>
  </si>
  <si>
    <t>↓太枠内に上書き入力して下さい</t>
    <rPh sb="1" eb="2">
      <t>フト</t>
    </rPh>
    <rPh sb="2" eb="4">
      <t>ワクナイ</t>
    </rPh>
    <rPh sb="5" eb="7">
      <t>ウワガ</t>
    </rPh>
    <rPh sb="8" eb="10">
      <t>ニュウリョク</t>
    </rPh>
    <rPh sb="12" eb="13">
      <t>クダ</t>
    </rPh>
    <phoneticPr fontId="3"/>
  </si>
  <si>
    <t>橙色セル計算式アリ</t>
    <rPh sb="0" eb="1">
      <t>ダイダイ</t>
    </rPh>
    <rPh sb="1" eb="2">
      <t>イロ</t>
    </rPh>
    <rPh sb="4" eb="7">
      <t>ケイサンシキ</t>
    </rPh>
    <phoneticPr fontId="3"/>
  </si>
  <si>
    <t>http://www.s-naga.jp/</t>
    <phoneticPr fontId="3"/>
  </si>
  <si>
    <t>成長が止まった空白の３０年</t>
    <rPh sb="0" eb="2">
      <t>セイチョウ</t>
    </rPh>
    <rPh sb="3" eb="4">
      <t>ト</t>
    </rPh>
    <rPh sb="7" eb="9">
      <t>クウハク</t>
    </rPh>
    <rPh sb="10" eb="13">
      <t>サンジュウネン</t>
    </rPh>
    <phoneticPr fontId="3"/>
  </si>
  <si>
    <t>ハプル期は「ジャパン アズ ナンバーワン」と言われ、日本経済の躍進は世界を驚かせた。当時は１億総中流時代と叫ばれ、所得も先進欧米諸国に肩を並べていいた。</t>
    <rPh sb="3" eb="4">
      <t>キ</t>
    </rPh>
    <rPh sb="22" eb="23">
      <t>イ</t>
    </rPh>
    <rPh sb="26" eb="28">
      <t>ニホン</t>
    </rPh>
    <rPh sb="28" eb="30">
      <t>ケイザイ</t>
    </rPh>
    <rPh sb="31" eb="33">
      <t>ヤクシン</t>
    </rPh>
    <rPh sb="34" eb="36">
      <t>セカイ</t>
    </rPh>
    <rPh sb="37" eb="38">
      <t>オドロ</t>
    </rPh>
    <rPh sb="42" eb="44">
      <t>トウジ</t>
    </rPh>
    <rPh sb="45" eb="47">
      <t>イチオク</t>
    </rPh>
    <rPh sb="47" eb="48">
      <t>ソウ</t>
    </rPh>
    <rPh sb="48" eb="50">
      <t>チュウリュウ</t>
    </rPh>
    <rPh sb="50" eb="52">
      <t>ジダイ</t>
    </rPh>
    <rPh sb="53" eb="54">
      <t>サケ</t>
    </rPh>
    <rPh sb="57" eb="59">
      <t>ショトク</t>
    </rPh>
    <rPh sb="60" eb="62">
      <t>センシン</t>
    </rPh>
    <rPh sb="62" eb="64">
      <t>オウベイ</t>
    </rPh>
    <rPh sb="64" eb="66">
      <t>ショコク</t>
    </rPh>
    <rPh sb="67" eb="68">
      <t>カタ</t>
    </rPh>
    <rPh sb="69" eb="70">
      <t>ナラ</t>
    </rPh>
    <phoneticPr fontId="3"/>
  </si>
  <si>
    <t>行き過ぎたバブル崩壊から３０年が過ぎた。経済は効率的大量生産時代から、社会の多様性に合わせた少量多品種時代に移ったが、日本式経営は変革が伴わず、</t>
    <rPh sb="0" eb="1">
      <t>イ</t>
    </rPh>
    <rPh sb="2" eb="3">
      <t>ス</t>
    </rPh>
    <rPh sb="8" eb="10">
      <t>ホウカイ</t>
    </rPh>
    <rPh sb="12" eb="15">
      <t>サンジュウネン</t>
    </rPh>
    <rPh sb="16" eb="17">
      <t>ス</t>
    </rPh>
    <rPh sb="20" eb="22">
      <t>ケイザイ</t>
    </rPh>
    <rPh sb="23" eb="26">
      <t>コウリツテキ</t>
    </rPh>
    <rPh sb="26" eb="28">
      <t>タイリョウ</t>
    </rPh>
    <rPh sb="28" eb="30">
      <t>セイサン</t>
    </rPh>
    <rPh sb="30" eb="32">
      <t>ジダイ</t>
    </rPh>
    <rPh sb="35" eb="37">
      <t>シャカイ</t>
    </rPh>
    <rPh sb="38" eb="41">
      <t>タヨウセイ</t>
    </rPh>
    <rPh sb="42" eb="43">
      <t>ア</t>
    </rPh>
    <rPh sb="46" eb="48">
      <t>ショウリョウ</t>
    </rPh>
    <rPh sb="48" eb="51">
      <t>タヒンシュ</t>
    </rPh>
    <rPh sb="51" eb="53">
      <t>ジダイ</t>
    </rPh>
    <rPh sb="54" eb="55">
      <t>ウツ</t>
    </rPh>
    <rPh sb="59" eb="62">
      <t>ニホンシキ</t>
    </rPh>
    <rPh sb="62" eb="64">
      <t>ケイエイ</t>
    </rPh>
    <rPh sb="65" eb="67">
      <t>ヘンカク</t>
    </rPh>
    <rPh sb="68" eb="69">
      <t>トモナ</t>
    </rPh>
    <phoneticPr fontId="3"/>
  </si>
  <si>
    <t>デフレ下で国民所得は低いまま、３０年の空白が続いている。他方、先進欧米諸国の変革は順調に進み、日本の３～５割増しの国民所得に表れている。</t>
    <rPh sb="3" eb="4">
      <t>シタ</t>
    </rPh>
    <rPh sb="5" eb="7">
      <t>コクミン</t>
    </rPh>
    <rPh sb="7" eb="9">
      <t>ショトク</t>
    </rPh>
    <rPh sb="10" eb="11">
      <t>ヒク</t>
    </rPh>
    <rPh sb="15" eb="18">
      <t>サンジュウネン</t>
    </rPh>
    <rPh sb="19" eb="21">
      <t>クウハク</t>
    </rPh>
    <rPh sb="22" eb="23">
      <t>ツヅ</t>
    </rPh>
    <rPh sb="28" eb="30">
      <t>タホウ</t>
    </rPh>
    <rPh sb="31" eb="33">
      <t>センシン</t>
    </rPh>
    <rPh sb="33" eb="35">
      <t>オウベイ</t>
    </rPh>
    <rPh sb="35" eb="37">
      <t>ショコク</t>
    </rPh>
    <rPh sb="38" eb="40">
      <t>ヘンカク</t>
    </rPh>
    <rPh sb="41" eb="43">
      <t>ジュンチョウ</t>
    </rPh>
    <rPh sb="44" eb="45">
      <t>スス</t>
    </rPh>
    <rPh sb="47" eb="49">
      <t>ニホン</t>
    </rPh>
    <rPh sb="53" eb="55">
      <t>ワリマ</t>
    </rPh>
    <rPh sb="57" eb="59">
      <t>コクミン</t>
    </rPh>
    <rPh sb="59" eb="61">
      <t>ショトク</t>
    </rPh>
    <rPh sb="62" eb="63">
      <t>アラワ</t>
    </rPh>
    <phoneticPr fontId="3"/>
  </si>
  <si>
    <t>コロナ禍においても、順調に業績を上げている企業がある。アパレル不況下でもユニクロはグローバル拡大基調にあり、低迷している電気業界ではアイリスオーヤマが</t>
    <rPh sb="3" eb="4">
      <t>カ</t>
    </rPh>
    <rPh sb="10" eb="12">
      <t>ジュンチョウ</t>
    </rPh>
    <rPh sb="13" eb="15">
      <t>ギョウセキ</t>
    </rPh>
    <rPh sb="16" eb="17">
      <t>ア</t>
    </rPh>
    <rPh sb="21" eb="23">
      <t>キギョウ</t>
    </rPh>
    <rPh sb="31" eb="34">
      <t>フキョウカ</t>
    </rPh>
    <rPh sb="46" eb="48">
      <t>カクダイ</t>
    </rPh>
    <rPh sb="48" eb="50">
      <t>キチョウ</t>
    </rPh>
    <rPh sb="54" eb="56">
      <t>テイメイ</t>
    </rPh>
    <rPh sb="60" eb="62">
      <t>デンキ</t>
    </rPh>
    <rPh sb="62" eb="64">
      <t>ギョウカイ</t>
    </rPh>
    <phoneticPr fontId="3"/>
  </si>
  <si>
    <t>ユーザー心理をくすぐって業績は右肩上がり。壊滅的な観光業界でも星野リゾートは新拠点展開の手を緩めていない。これらの企業の共通点は、新たな経営学を導入</t>
    <rPh sb="4" eb="6">
      <t>シンリ</t>
    </rPh>
    <rPh sb="12" eb="14">
      <t>ギョウセキ</t>
    </rPh>
    <rPh sb="15" eb="16">
      <t>ミギ</t>
    </rPh>
    <rPh sb="16" eb="17">
      <t>カタ</t>
    </rPh>
    <rPh sb="17" eb="18">
      <t>ア</t>
    </rPh>
    <rPh sb="21" eb="24">
      <t>カイメツテキ</t>
    </rPh>
    <rPh sb="25" eb="27">
      <t>カンコウ</t>
    </rPh>
    <rPh sb="27" eb="29">
      <t>ギョウカイ</t>
    </rPh>
    <rPh sb="31" eb="33">
      <t>ホシノ</t>
    </rPh>
    <rPh sb="38" eb="41">
      <t>シンキョテン</t>
    </rPh>
    <rPh sb="41" eb="43">
      <t>テンカイ</t>
    </rPh>
    <rPh sb="44" eb="45">
      <t>テ</t>
    </rPh>
    <rPh sb="46" eb="47">
      <t>ユル</t>
    </rPh>
    <rPh sb="57" eb="59">
      <t>キギョウ</t>
    </rPh>
    <rPh sb="60" eb="63">
      <t>キョウツウテン</t>
    </rPh>
    <rPh sb="65" eb="66">
      <t>アラ</t>
    </rPh>
    <rPh sb="68" eb="70">
      <t>ケイエイ</t>
    </rPh>
    <rPh sb="70" eb="71">
      <t>ガク</t>
    </rPh>
    <rPh sb="72" eb="74">
      <t>ドウニュウ</t>
    </rPh>
    <phoneticPr fontId="3"/>
  </si>
  <si>
    <t>していること。ハーバードＭＢＡに学んだディーエヌエーの難波さんやサントリーの新浪さんを始めとして、カリスマ経営者の変革経営力を見習うべきである。</t>
    <rPh sb="16" eb="17">
      <t>マナ</t>
    </rPh>
    <rPh sb="27" eb="29">
      <t>ナンバ</t>
    </rPh>
    <rPh sb="38" eb="40">
      <t>ニイナミ</t>
    </rPh>
    <rPh sb="43" eb="44">
      <t>ハジ</t>
    </rPh>
    <rPh sb="53" eb="56">
      <t>ケイエイシャ</t>
    </rPh>
    <rPh sb="57" eb="59">
      <t>ヘンカク</t>
    </rPh>
    <rPh sb="59" eb="61">
      <t>ケイエイ</t>
    </rPh>
    <rPh sb="61" eb="62">
      <t>リョク</t>
    </rPh>
    <rPh sb="63" eb="65">
      <t>ミナラ</t>
    </rPh>
    <phoneticPr fontId="3"/>
  </si>
  <si>
    <t>大多数の中小企業は変革することなく日本的経営を続けている</t>
    <rPh sb="0" eb="3">
      <t>ダイタスウ</t>
    </rPh>
    <rPh sb="4" eb="6">
      <t>チュウショウ</t>
    </rPh>
    <rPh sb="6" eb="8">
      <t>キギョウ</t>
    </rPh>
    <rPh sb="9" eb="11">
      <t>ヘンカク</t>
    </rPh>
    <rPh sb="17" eb="19">
      <t>ニッポン</t>
    </rPh>
    <rPh sb="19" eb="20">
      <t>テキ</t>
    </rPh>
    <rPh sb="20" eb="22">
      <t>ケイエイ</t>
    </rPh>
    <rPh sb="23" eb="24">
      <t>ツヅ</t>
    </rPh>
    <phoneticPr fontId="3"/>
  </si>
  <si>
    <t>変革ビジネスの目的は公正な競争による利益の最大化</t>
    <rPh sb="0" eb="2">
      <t>ヘンカク</t>
    </rPh>
    <rPh sb="7" eb="9">
      <t>モクテキ</t>
    </rPh>
    <rPh sb="10" eb="12">
      <t>コウセイ</t>
    </rPh>
    <rPh sb="13" eb="15">
      <t>キョウソウ</t>
    </rPh>
    <rPh sb="18" eb="20">
      <t>リエキ</t>
    </rPh>
    <rPh sb="21" eb="24">
      <t>サイダイカ</t>
    </rPh>
    <phoneticPr fontId="3"/>
  </si>
  <si>
    <t>水平分業のサプライチェーンで薄利に泣かされている中小企業とは、約半分を占める下請企業である。下請体質を続ける企業に未来はない。</t>
    <rPh sb="0" eb="2">
      <t>スイヘイ</t>
    </rPh>
    <rPh sb="2" eb="4">
      <t>ブンギョウ</t>
    </rPh>
    <rPh sb="14" eb="16">
      <t>ハクリ</t>
    </rPh>
    <rPh sb="17" eb="18">
      <t>ナ</t>
    </rPh>
    <rPh sb="24" eb="26">
      <t>チュウショウ</t>
    </rPh>
    <rPh sb="26" eb="28">
      <t>キギョウ</t>
    </rPh>
    <rPh sb="31" eb="34">
      <t>ヤクハンブン</t>
    </rPh>
    <rPh sb="35" eb="36">
      <t>シ</t>
    </rPh>
    <rPh sb="38" eb="40">
      <t>シタウケ</t>
    </rPh>
    <rPh sb="40" eb="42">
      <t>キギョウ</t>
    </rPh>
    <rPh sb="46" eb="48">
      <t>シタウケ</t>
    </rPh>
    <rPh sb="48" eb="50">
      <t>タイシツ</t>
    </rPh>
    <rPh sb="51" eb="52">
      <t>ツヅ</t>
    </rPh>
    <rPh sb="54" eb="56">
      <t>キギョウ</t>
    </rPh>
    <rPh sb="57" eb="59">
      <t>ミライ</t>
    </rPh>
    <phoneticPr fontId="3"/>
  </si>
  <si>
    <t>事業再生への経営資源分析の注意点</t>
    <rPh sb="0" eb="2">
      <t>ジギョウ</t>
    </rPh>
    <rPh sb="2" eb="4">
      <t>サイセイ</t>
    </rPh>
    <rPh sb="6" eb="8">
      <t>ケイエイ</t>
    </rPh>
    <rPh sb="8" eb="10">
      <t>シゲン</t>
    </rPh>
    <rPh sb="10" eb="12">
      <t>ブンセキ</t>
    </rPh>
    <rPh sb="13" eb="16">
      <t>チュウイテン</t>
    </rPh>
    <phoneticPr fontId="3"/>
  </si>
  <si>
    <t>経営資源であるヒト・モノ・コト・カネの定義、明文化がなされていない。内部統制の基本の「キ」は、ルールの周知徹底による統制された業務行動</t>
    <rPh sb="0" eb="2">
      <t>ケイエイ</t>
    </rPh>
    <rPh sb="2" eb="4">
      <t>シゲン</t>
    </rPh>
    <rPh sb="19" eb="21">
      <t>テイギ</t>
    </rPh>
    <rPh sb="22" eb="25">
      <t>メイブンカ</t>
    </rPh>
    <rPh sb="34" eb="36">
      <t>ナイブ</t>
    </rPh>
    <rPh sb="36" eb="38">
      <t>トウセイ</t>
    </rPh>
    <rPh sb="39" eb="41">
      <t>キホン</t>
    </rPh>
    <rPh sb="51" eb="53">
      <t>シュウチ</t>
    </rPh>
    <rPh sb="53" eb="55">
      <t>テッテイ</t>
    </rPh>
    <rPh sb="58" eb="60">
      <t>トウセイ</t>
    </rPh>
    <rPh sb="63" eb="65">
      <t>ギョウム</t>
    </rPh>
    <rPh sb="65" eb="67">
      <t>コウドウ</t>
    </rPh>
    <phoneticPr fontId="3"/>
  </si>
  <si>
    <t>管理者という自責の立場で、経営資源のどれから変革の手を打つか、優先順位を決めて下さい</t>
    <rPh sb="0" eb="3">
      <t>カンリシャ</t>
    </rPh>
    <rPh sb="6" eb="8">
      <t>ジセキ</t>
    </rPh>
    <rPh sb="9" eb="11">
      <t>タチバ</t>
    </rPh>
    <rPh sb="10" eb="11">
      <t>ジリツ</t>
    </rPh>
    <rPh sb="13" eb="15">
      <t>ケイエイ</t>
    </rPh>
    <rPh sb="15" eb="17">
      <t>シゲン</t>
    </rPh>
    <rPh sb="22" eb="24">
      <t>ヘンカク</t>
    </rPh>
    <rPh sb="25" eb="26">
      <t>テ</t>
    </rPh>
    <rPh sb="27" eb="28">
      <t>ウ</t>
    </rPh>
    <rPh sb="31" eb="33">
      <t>ユウセン</t>
    </rPh>
    <rPh sb="33" eb="35">
      <t>ジュンイ</t>
    </rPh>
    <rPh sb="36" eb="37">
      <t>キ</t>
    </rPh>
    <rPh sb="39" eb="40">
      <t>クダ</t>
    </rPh>
    <phoneticPr fontId="3"/>
  </si>
  <si>
    <t>手元資金を温存するため、先行投資余力はない。まずはコスト圧縮による健全化事業計画を立て、黒字化したら金融機関に未来投資を相談する</t>
    <rPh sb="0" eb="2">
      <t>テモト</t>
    </rPh>
    <rPh sb="2" eb="4">
      <t>シキン</t>
    </rPh>
    <rPh sb="5" eb="7">
      <t>オンゾン</t>
    </rPh>
    <rPh sb="12" eb="14">
      <t>センコウ</t>
    </rPh>
    <rPh sb="14" eb="16">
      <t>トウシ</t>
    </rPh>
    <rPh sb="16" eb="18">
      <t>ヨリョク</t>
    </rPh>
    <rPh sb="28" eb="30">
      <t>アッシュク</t>
    </rPh>
    <rPh sb="33" eb="36">
      <t>ケンゼンカ</t>
    </rPh>
    <rPh sb="36" eb="38">
      <t>ジギョウ</t>
    </rPh>
    <rPh sb="38" eb="40">
      <t>ケイカク</t>
    </rPh>
    <rPh sb="41" eb="42">
      <t>タ</t>
    </rPh>
    <rPh sb="44" eb="47">
      <t>クロジカ</t>
    </rPh>
    <rPh sb="50" eb="52">
      <t>キンユウ</t>
    </rPh>
    <rPh sb="52" eb="54">
      <t>キカン</t>
    </rPh>
    <rPh sb="55" eb="57">
      <t>ミライ</t>
    </rPh>
    <rPh sb="57" eb="59">
      <t>トウシ</t>
    </rPh>
    <rPh sb="60" eb="62">
      <t>ソウダン</t>
    </rPh>
    <phoneticPr fontId="3"/>
  </si>
  <si>
    <t>自責でやる気がある組織と、他責でやる気のない組織では、生産性で２倍以上の差が出る。リーダーのマネジメント力が問われている</t>
    <rPh sb="0" eb="2">
      <t>ジセキ</t>
    </rPh>
    <rPh sb="5" eb="6">
      <t>キ</t>
    </rPh>
    <rPh sb="9" eb="11">
      <t>ソシキ</t>
    </rPh>
    <rPh sb="13" eb="15">
      <t>タセキ</t>
    </rPh>
    <rPh sb="18" eb="19">
      <t>キ</t>
    </rPh>
    <rPh sb="22" eb="24">
      <t>ソシキ</t>
    </rPh>
    <rPh sb="27" eb="30">
      <t>セイサンセイ</t>
    </rPh>
    <rPh sb="32" eb="35">
      <t>バイイジョウ</t>
    </rPh>
    <rPh sb="36" eb="37">
      <t>サ</t>
    </rPh>
    <rPh sb="38" eb="39">
      <t>デ</t>
    </rPh>
    <rPh sb="52" eb="53">
      <t>リョク</t>
    </rPh>
    <rPh sb="54" eb="55">
      <t>ト</t>
    </rPh>
    <phoneticPr fontId="3"/>
  </si>
  <si>
    <t>製造原価を圧縮して付加価値率（粗利率）を高める戦術展開。製造力との二人三脚体制整備で在庫滞留悪を徹底し"Cash is King"で財務貢献</t>
    <rPh sb="0" eb="2">
      <t>セイゾウ</t>
    </rPh>
    <rPh sb="2" eb="4">
      <t>ゲンカ</t>
    </rPh>
    <rPh sb="5" eb="7">
      <t>アッシュク</t>
    </rPh>
    <rPh sb="9" eb="11">
      <t>フカ</t>
    </rPh>
    <rPh sb="11" eb="13">
      <t>カチ</t>
    </rPh>
    <rPh sb="13" eb="14">
      <t>リツ</t>
    </rPh>
    <rPh sb="15" eb="17">
      <t>アラリ</t>
    </rPh>
    <rPh sb="17" eb="18">
      <t>リツ</t>
    </rPh>
    <rPh sb="20" eb="21">
      <t>タカ</t>
    </rPh>
    <rPh sb="23" eb="25">
      <t>センジュツ</t>
    </rPh>
    <rPh sb="25" eb="27">
      <t>テンカイ</t>
    </rPh>
    <rPh sb="28" eb="30">
      <t>セイゾウ</t>
    </rPh>
    <rPh sb="30" eb="31">
      <t>リョク</t>
    </rPh>
    <rPh sb="33" eb="37">
      <t>ニニンサンキャク</t>
    </rPh>
    <rPh sb="37" eb="39">
      <t>タイセイ</t>
    </rPh>
    <rPh sb="39" eb="41">
      <t>セイビ</t>
    </rPh>
    <rPh sb="42" eb="44">
      <t>ザイコ</t>
    </rPh>
    <rPh sb="44" eb="46">
      <t>タイリュウ</t>
    </rPh>
    <rPh sb="46" eb="47">
      <t>アク</t>
    </rPh>
    <rPh sb="48" eb="50">
      <t>テッテイ</t>
    </rPh>
    <rPh sb="66" eb="68">
      <t>ザイム</t>
    </rPh>
    <rPh sb="68" eb="70">
      <t>コウケン</t>
    </rPh>
    <phoneticPr fontId="3"/>
  </si>
  <si>
    <t>パートナーへの委託、サプライチェーンの中抜き、不要な拠点の廃止、拠点の縮小、過剰サービス排除など、全体最適のコスト圧縮と短納期実現</t>
    <rPh sb="7" eb="9">
      <t>イタク</t>
    </rPh>
    <rPh sb="19" eb="21">
      <t>ナカヌ</t>
    </rPh>
    <rPh sb="23" eb="25">
      <t>フヨウ</t>
    </rPh>
    <rPh sb="26" eb="28">
      <t>キョテン</t>
    </rPh>
    <rPh sb="29" eb="31">
      <t>ハイシ</t>
    </rPh>
    <rPh sb="32" eb="34">
      <t>キョテン</t>
    </rPh>
    <rPh sb="35" eb="37">
      <t>シュクショウ</t>
    </rPh>
    <rPh sb="38" eb="40">
      <t>カジョウ</t>
    </rPh>
    <rPh sb="44" eb="46">
      <t>ハイジョ</t>
    </rPh>
    <rPh sb="49" eb="51">
      <t>ゼンタイ</t>
    </rPh>
    <rPh sb="51" eb="53">
      <t>サイテキ</t>
    </rPh>
    <rPh sb="57" eb="59">
      <t>アッシュク</t>
    </rPh>
    <rPh sb="60" eb="63">
      <t>タンノウキ</t>
    </rPh>
    <rPh sb="63" eb="65">
      <t>ジツゲン</t>
    </rPh>
    <phoneticPr fontId="3"/>
  </si>
  <si>
    <t>独立した部門がない中小企業では、トップ直属の経営企画室を設置して、管理者兼任でプロジェクト制度を導入し変革に集合知で挑戦する</t>
    <rPh sb="0" eb="2">
      <t>ドクリツ</t>
    </rPh>
    <rPh sb="4" eb="6">
      <t>ブモン</t>
    </rPh>
    <rPh sb="9" eb="11">
      <t>チュウショウ</t>
    </rPh>
    <rPh sb="11" eb="13">
      <t>キギョウ</t>
    </rPh>
    <rPh sb="19" eb="21">
      <t>チョクゾク</t>
    </rPh>
    <rPh sb="22" eb="24">
      <t>ケイエイ</t>
    </rPh>
    <rPh sb="24" eb="27">
      <t>キカクシツ</t>
    </rPh>
    <rPh sb="28" eb="30">
      <t>セッチ</t>
    </rPh>
    <rPh sb="33" eb="36">
      <t>カンリシャ</t>
    </rPh>
    <rPh sb="36" eb="38">
      <t>ケンニン</t>
    </rPh>
    <rPh sb="45" eb="47">
      <t>セイド</t>
    </rPh>
    <rPh sb="48" eb="50">
      <t>ドウニュウ</t>
    </rPh>
    <rPh sb="51" eb="53">
      <t>ヘンカク</t>
    </rPh>
    <rPh sb="54" eb="56">
      <t>シュウゴウ</t>
    </rPh>
    <rPh sb="56" eb="57">
      <t>チ</t>
    </rPh>
    <rPh sb="58" eb="60">
      <t>チョウセン</t>
    </rPh>
    <phoneticPr fontId="3"/>
  </si>
  <si>
    <t>ライフサイクルのポートフォリオＰＰＭで製品や事業を分析し、市場ニーズ、独自性、希少性、模倣困難性、将来性を考察しながら「金のなる木」を創出</t>
    <rPh sb="19" eb="21">
      <t>セイヒン</t>
    </rPh>
    <rPh sb="22" eb="24">
      <t>ジギョウ</t>
    </rPh>
    <rPh sb="25" eb="27">
      <t>ブンセキ</t>
    </rPh>
    <rPh sb="29" eb="31">
      <t>シジョウ</t>
    </rPh>
    <rPh sb="35" eb="38">
      <t>ドクジセイ</t>
    </rPh>
    <rPh sb="39" eb="42">
      <t>キショウセイ</t>
    </rPh>
    <rPh sb="43" eb="45">
      <t>モホウ</t>
    </rPh>
    <rPh sb="45" eb="48">
      <t>コンナンセイ</t>
    </rPh>
    <rPh sb="49" eb="52">
      <t>ショウライセイ</t>
    </rPh>
    <rPh sb="53" eb="55">
      <t>コウサツ</t>
    </rPh>
    <rPh sb="60" eb="61">
      <t>カネ</t>
    </rPh>
    <rPh sb="64" eb="65">
      <t>キ</t>
    </rPh>
    <rPh sb="67" eb="69">
      <t>ソウシュツ</t>
    </rPh>
    <phoneticPr fontId="3"/>
  </si>
  <si>
    <t>時間当り生産性は最重要経営指標。先進７ヵ国平均は7,500円、日本平均は5,000円でOECD諸国中20位。生産性向上150%カイゼン提案制度の導入</t>
    <rPh sb="0" eb="2">
      <t>ジカン</t>
    </rPh>
    <rPh sb="2" eb="3">
      <t>アタ</t>
    </rPh>
    <rPh sb="4" eb="7">
      <t>セイサンセイ</t>
    </rPh>
    <rPh sb="8" eb="11">
      <t>サイジュウヨウ</t>
    </rPh>
    <rPh sb="11" eb="13">
      <t>ケイエイ</t>
    </rPh>
    <rPh sb="13" eb="15">
      <t>シヒョウ</t>
    </rPh>
    <rPh sb="16" eb="18">
      <t>センシン</t>
    </rPh>
    <rPh sb="18" eb="21">
      <t>ナナカコク</t>
    </rPh>
    <rPh sb="21" eb="23">
      <t>ヘイキン</t>
    </rPh>
    <rPh sb="29" eb="30">
      <t>エン</t>
    </rPh>
    <rPh sb="31" eb="33">
      <t>ニホン</t>
    </rPh>
    <rPh sb="33" eb="35">
      <t>ヘイキン</t>
    </rPh>
    <rPh sb="41" eb="42">
      <t>エン</t>
    </rPh>
    <rPh sb="47" eb="50">
      <t>ショコクチュウ</t>
    </rPh>
    <rPh sb="52" eb="53">
      <t>イ</t>
    </rPh>
    <rPh sb="54" eb="57">
      <t>セイサンセイ</t>
    </rPh>
    <rPh sb="57" eb="59">
      <t>コウジョウ</t>
    </rPh>
    <rPh sb="67" eb="69">
      <t>テイアン</t>
    </rPh>
    <rPh sb="69" eb="71">
      <t>セイド</t>
    </rPh>
    <rPh sb="72" eb="74">
      <t>ドウニュウ</t>
    </rPh>
    <phoneticPr fontId="3"/>
  </si>
  <si>
    <t>営業とは販売促進(Sales Promotion)の一手段に過ぎない。マーケティングミクス４Ｐを修得して、効果的な営業プロセスを通じて新規顧客を獲得する</t>
    <rPh sb="0" eb="2">
      <t>エイギョウ</t>
    </rPh>
    <rPh sb="4" eb="6">
      <t>ハンバイ</t>
    </rPh>
    <rPh sb="6" eb="8">
      <t>ソクシン</t>
    </rPh>
    <rPh sb="26" eb="29">
      <t>イチシュダン</t>
    </rPh>
    <rPh sb="30" eb="31">
      <t>ス</t>
    </rPh>
    <rPh sb="48" eb="50">
      <t>シュウトク</t>
    </rPh>
    <rPh sb="53" eb="56">
      <t>コウカテキ</t>
    </rPh>
    <rPh sb="57" eb="59">
      <t>エイギョウ</t>
    </rPh>
    <rPh sb="64" eb="65">
      <t>ツウ</t>
    </rPh>
    <rPh sb="67" eb="69">
      <t>シンキ</t>
    </rPh>
    <rPh sb="69" eb="71">
      <t>コキャク</t>
    </rPh>
    <rPh sb="72" eb="74">
      <t>カクトク</t>
    </rPh>
    <phoneticPr fontId="3"/>
  </si>
  <si>
    <t>既存顧客をリピーター化する戦術。過剰サービスを慎み、ABC分析で優性Ａ顧客重点営業を心掛ける。アフターフォローとサービスオプションリピーター化</t>
    <rPh sb="0" eb="2">
      <t>キソン</t>
    </rPh>
    <rPh sb="2" eb="4">
      <t>コキャク</t>
    </rPh>
    <rPh sb="10" eb="11">
      <t>カ</t>
    </rPh>
    <rPh sb="13" eb="15">
      <t>センジュツ</t>
    </rPh>
    <rPh sb="16" eb="18">
      <t>カジョウ</t>
    </rPh>
    <rPh sb="23" eb="24">
      <t>ツツシ</t>
    </rPh>
    <rPh sb="29" eb="31">
      <t>ブンセキ</t>
    </rPh>
    <rPh sb="32" eb="34">
      <t>ユウセイ</t>
    </rPh>
    <rPh sb="35" eb="37">
      <t>コキャク</t>
    </rPh>
    <rPh sb="37" eb="39">
      <t>ジュウテン</t>
    </rPh>
    <rPh sb="39" eb="41">
      <t>エイギョウ</t>
    </rPh>
    <rPh sb="42" eb="44">
      <t>ココロガ</t>
    </rPh>
    <rPh sb="70" eb="71">
      <t>カ</t>
    </rPh>
    <phoneticPr fontId="3"/>
  </si>
  <si>
    <t>個別対応ZOOMオンライン経営研修でご指導しています</t>
    <rPh sb="0" eb="2">
      <t>コベツ</t>
    </rPh>
    <rPh sb="2" eb="4">
      <t>タイオウ</t>
    </rPh>
    <rPh sb="13" eb="15">
      <t>ケイエイ</t>
    </rPh>
    <rPh sb="15" eb="17">
      <t>ケンシュウ</t>
    </rPh>
    <rPh sb="19" eb="21">
      <t>シドウ</t>
    </rPh>
    <phoneticPr fontId="3"/>
  </si>
  <si>
    <t>戦略を絵に描くBSC経営コンサルタント　長山伸作</t>
  </si>
  <si>
    <t>コロナ禍は世界の企業に試練を与えています。逆境を克服することで真価が問われます。</t>
    <rPh sb="3" eb="4">
      <t>カ</t>
    </rPh>
    <rPh sb="5" eb="7">
      <t>セカイ</t>
    </rPh>
    <rPh sb="8" eb="10">
      <t>キギョウ</t>
    </rPh>
    <rPh sb="11" eb="13">
      <t>シレン</t>
    </rPh>
    <rPh sb="14" eb="15">
      <t>アタ</t>
    </rPh>
    <rPh sb="21" eb="23">
      <t>ギャッキョウ</t>
    </rPh>
    <rPh sb="24" eb="26">
      <t>コクフク</t>
    </rPh>
    <rPh sb="31" eb="33">
      <t>シンカ</t>
    </rPh>
    <rPh sb="34" eb="35">
      <t>ト</t>
    </rPh>
    <phoneticPr fontId="3"/>
  </si>
  <si>
    <t>売掛金の回収期限の短縮化交渉。手形の廃止、理想は納品即集金</t>
    <rPh sb="0" eb="2">
      <t>ウリカケ</t>
    </rPh>
    <rPh sb="2" eb="3">
      <t>キン</t>
    </rPh>
    <rPh sb="4" eb="6">
      <t>カイシュウ</t>
    </rPh>
    <rPh sb="6" eb="8">
      <t>キゲン</t>
    </rPh>
    <rPh sb="9" eb="12">
      <t>タンシュクカ</t>
    </rPh>
    <rPh sb="12" eb="14">
      <t>コウショウ</t>
    </rPh>
    <rPh sb="15" eb="17">
      <t>テガタ</t>
    </rPh>
    <rPh sb="18" eb="20">
      <t>ハイシ</t>
    </rPh>
    <rPh sb="21" eb="23">
      <t>リソウ</t>
    </rPh>
    <rPh sb="24" eb="26">
      <t>ノウヒン</t>
    </rPh>
    <rPh sb="26" eb="27">
      <t>ソク</t>
    </rPh>
    <rPh sb="27" eb="29">
      <t>シュウキン</t>
    </rPh>
    <phoneticPr fontId="3"/>
  </si>
  <si>
    <t>棚卸し在庫の最適化。不良在庫の減損処理、余剰在庫見切処分</t>
    <rPh sb="0" eb="2">
      <t>タナオロ</t>
    </rPh>
    <rPh sb="3" eb="5">
      <t>ザイコ</t>
    </rPh>
    <rPh sb="6" eb="9">
      <t>サイテキカ</t>
    </rPh>
    <rPh sb="10" eb="12">
      <t>フリョウ</t>
    </rPh>
    <rPh sb="12" eb="14">
      <t>ザイコ</t>
    </rPh>
    <rPh sb="15" eb="17">
      <t>ゲンソン</t>
    </rPh>
    <rPh sb="17" eb="19">
      <t>ショリ</t>
    </rPh>
    <rPh sb="20" eb="22">
      <t>ヨジョウ</t>
    </rPh>
    <rPh sb="22" eb="24">
      <t>ザイコ</t>
    </rPh>
    <rPh sb="24" eb="26">
      <t>ミキリ</t>
    </rPh>
    <rPh sb="26" eb="28">
      <t>ショブン</t>
    </rPh>
    <phoneticPr fontId="3"/>
  </si>
  <si>
    <t>有価証券の現金化、過大保険の解約、遊休固定資産の売却など</t>
    <rPh sb="0" eb="2">
      <t>ユウカ</t>
    </rPh>
    <rPh sb="2" eb="4">
      <t>ショウケン</t>
    </rPh>
    <rPh sb="5" eb="8">
      <t>ゲンキンカ</t>
    </rPh>
    <rPh sb="9" eb="11">
      <t>カダイ</t>
    </rPh>
    <rPh sb="11" eb="13">
      <t>ホケン</t>
    </rPh>
    <rPh sb="14" eb="16">
      <t>カイヤク</t>
    </rPh>
    <rPh sb="17" eb="19">
      <t>ユウキュウ</t>
    </rPh>
    <rPh sb="19" eb="21">
      <t>コテイ</t>
    </rPh>
    <rPh sb="21" eb="23">
      <t>シサン</t>
    </rPh>
    <rPh sb="24" eb="26">
      <t>バイキャク</t>
    </rPh>
    <phoneticPr fontId="3"/>
  </si>
  <si>
    <t>（株）一光社プロ　〒457-0024 名古屋市南区赤坪町99-1 Tel.052-824-0521</t>
    <rPh sb="0" eb="3">
      <t>カブ</t>
    </rPh>
    <rPh sb="3" eb="6">
      <t>イッコウシャ</t>
    </rPh>
    <rPh sb="19" eb="23">
      <t>ナゴヤシ</t>
    </rPh>
    <rPh sb="23" eb="25">
      <t>ミナミク</t>
    </rPh>
    <rPh sb="25" eb="28">
      <t>アカツボチョウ</t>
    </rPh>
    <phoneticPr fontId="3"/>
  </si>
  <si>
    <t>更新日</t>
    <rPh sb="0" eb="3">
      <t>コウシンビ</t>
    </rPh>
    <phoneticPr fontId="3"/>
  </si>
  <si>
    <t>shin430925</t>
    <phoneticPr fontId="3"/>
  </si>
  <si>
    <t>太枠セル以外は保護されています</t>
    <rPh sb="0" eb="2">
      <t>フトワク</t>
    </rPh>
    <rPh sb="4" eb="6">
      <t>イガイ</t>
    </rPh>
    <rPh sb="7" eb="9">
      <t>ホゴ</t>
    </rPh>
    <phoneticPr fontId="3"/>
  </si>
  <si>
    <t>未収金をすぐに回収する。放置すると破産回収不能リスク</t>
    <rPh sb="0" eb="3">
      <t>ミシュウキン</t>
    </rPh>
    <rPh sb="7" eb="9">
      <t>カイシュウ</t>
    </rPh>
    <rPh sb="12" eb="14">
      <t>ホウチ</t>
    </rPh>
    <rPh sb="17" eb="19">
      <t>ハサン</t>
    </rPh>
    <rPh sb="19" eb="21">
      <t>カイシュウ</t>
    </rPh>
    <rPh sb="21" eb="23">
      <t>フノウ</t>
    </rPh>
    <phoneticPr fontId="3"/>
  </si>
  <si>
    <t>設備投資はキャッシュを減らす。モノの価値は陳腐化が早い減損リスク</t>
    <rPh sb="0" eb="2">
      <t>セツビ</t>
    </rPh>
    <rPh sb="2" eb="4">
      <t>トウシ</t>
    </rPh>
    <rPh sb="11" eb="12">
      <t>ヘ</t>
    </rPh>
    <rPh sb="18" eb="20">
      <t>カチ</t>
    </rPh>
    <rPh sb="21" eb="23">
      <t>チンプ</t>
    </rPh>
    <rPh sb="23" eb="24">
      <t>カ</t>
    </rPh>
    <rPh sb="25" eb="26">
      <t>ハヤ</t>
    </rPh>
    <rPh sb="27" eb="29">
      <t>ゲンソン</t>
    </rPh>
    <phoneticPr fontId="3"/>
  </si>
  <si>
    <t>中小企業経営者や中間管理者のマネジメントスキルが不足している。年功キャリアでポストを与えても、使命である人材育成を怠る日本的経営が生き続けている。</t>
    <rPh sb="0" eb="2">
      <t>チュウショウ</t>
    </rPh>
    <rPh sb="2" eb="4">
      <t>キギョウ</t>
    </rPh>
    <rPh sb="4" eb="7">
      <t>ケイエイシャ</t>
    </rPh>
    <rPh sb="8" eb="10">
      <t>チュウカン</t>
    </rPh>
    <rPh sb="10" eb="12">
      <t>カンリ</t>
    </rPh>
    <rPh sb="12" eb="13">
      <t>シャ</t>
    </rPh>
    <rPh sb="24" eb="26">
      <t>フソク</t>
    </rPh>
    <rPh sb="31" eb="33">
      <t>ネンコウ</t>
    </rPh>
    <rPh sb="42" eb="43">
      <t>アタ</t>
    </rPh>
    <rPh sb="47" eb="49">
      <t>シメイ</t>
    </rPh>
    <rPh sb="52" eb="54">
      <t>ジンザイ</t>
    </rPh>
    <rPh sb="54" eb="56">
      <t>イクセイ</t>
    </rPh>
    <rPh sb="57" eb="58">
      <t>オコタ</t>
    </rPh>
    <rPh sb="59" eb="61">
      <t>ニホン</t>
    </rPh>
    <rPh sb="61" eb="62">
      <t>テキ</t>
    </rPh>
    <rPh sb="62" eb="64">
      <t>ケイエイ</t>
    </rPh>
    <rPh sb="65" eb="66">
      <t>イ</t>
    </rPh>
    <rPh sb="67" eb="68">
      <t>ツヅ</t>
    </rPh>
    <phoneticPr fontId="3"/>
  </si>
  <si>
    <t>経営の停滞打破は他責より自責を受け入れる</t>
    <rPh sb="0" eb="2">
      <t>ケイエイ</t>
    </rPh>
    <rPh sb="3" eb="5">
      <t>テイタイ</t>
    </rPh>
    <rPh sb="5" eb="7">
      <t>ダハ</t>
    </rPh>
    <rPh sb="8" eb="10">
      <t>タセキ</t>
    </rPh>
    <rPh sb="12" eb="14">
      <t>ジセキ</t>
    </rPh>
    <rPh sb="15" eb="16">
      <t>ウ</t>
    </rPh>
    <rPh sb="17" eb="18">
      <t>イ</t>
    </rPh>
    <phoneticPr fontId="3"/>
  </si>
  <si>
    <t>Tel.052-824-0521</t>
    <phoneticPr fontId="3"/>
  </si>
  <si>
    <t>お気軽にお電話ください</t>
    <rPh sb="1" eb="3">
      <t>キガル</t>
    </rPh>
    <rPh sb="5" eb="7">
      <t>デンワ</t>
    </rPh>
    <phoneticPr fontId="3"/>
  </si>
  <si>
    <t>クリック、ハイパーリンク</t>
    <phoneticPr fontId="3"/>
  </si>
  <si>
    <t>中小企業のＶ字回復戦略</t>
    <rPh sb="0" eb="2">
      <t>チュウショウ</t>
    </rPh>
    <rPh sb="2" eb="4">
      <t>キギョウ</t>
    </rPh>
    <rPh sb="6" eb="7">
      <t>ジ</t>
    </rPh>
    <rPh sb="7" eb="9">
      <t>カイフク</t>
    </rPh>
    <rPh sb="9" eb="11">
      <t>センリャク</t>
    </rPh>
    <phoneticPr fontId="3"/>
  </si>
  <si>
    <t>経営資源の10要素評価</t>
    <rPh sb="0" eb="2">
      <t>ケイエイ</t>
    </rPh>
    <rPh sb="2" eb="4">
      <t>シゲン</t>
    </rPh>
    <rPh sb="7" eb="9">
      <t>ヨウソ</t>
    </rPh>
    <rPh sb="9" eb="11">
      <t>ヒョウカ</t>
    </rPh>
    <phoneticPr fontId="3"/>
  </si>
  <si>
    <t>Ｖ字回復が理想ですが、経済不況による借金を考慮すれば、３～５年で健全化を図るプランを練り行動に移して下さい。</t>
    <rPh sb="1" eb="2">
      <t>ジ</t>
    </rPh>
    <rPh sb="2" eb="4">
      <t>カイフク</t>
    </rPh>
    <rPh sb="5" eb="7">
      <t>リソウ</t>
    </rPh>
    <rPh sb="11" eb="13">
      <t>ケイザイ</t>
    </rPh>
    <rPh sb="13" eb="15">
      <t>フキョウ</t>
    </rPh>
    <rPh sb="18" eb="20">
      <t>シャッキン</t>
    </rPh>
    <rPh sb="21" eb="23">
      <t>コウリョ</t>
    </rPh>
    <rPh sb="30" eb="31">
      <t>ネン</t>
    </rPh>
    <rPh sb="32" eb="35">
      <t>ケンゼンカ</t>
    </rPh>
    <rPh sb="36" eb="37">
      <t>ハカ</t>
    </rPh>
    <rPh sb="42" eb="43">
      <t>ネ</t>
    </rPh>
    <rPh sb="44" eb="46">
      <t>コウドウ</t>
    </rPh>
    <rPh sb="47" eb="48">
      <t>ウツ</t>
    </rPh>
    <rPh sb="50" eb="51">
      <t>クダ</t>
    </rPh>
    <phoneticPr fontId="3"/>
  </si>
  <si>
    <t>ニューノーマル、新常態が叫ばれています。過去に戻って日本の辿ってきた道を見直してみましょう。</t>
    <rPh sb="8" eb="9">
      <t>シン</t>
    </rPh>
    <rPh sb="9" eb="11">
      <t>ジョウタイ</t>
    </rPh>
    <rPh sb="12" eb="13">
      <t>サケ</t>
    </rPh>
    <rPh sb="20" eb="22">
      <t>カコ</t>
    </rPh>
    <rPh sb="23" eb="24">
      <t>モド</t>
    </rPh>
    <rPh sb="26" eb="28">
      <t>ニホン</t>
    </rPh>
    <rPh sb="29" eb="30">
      <t>タド</t>
    </rPh>
    <rPh sb="34" eb="35">
      <t>ミチ</t>
    </rPh>
    <rPh sb="36" eb="38">
      <t>ミナオ</t>
    </rPh>
    <phoneticPr fontId="3"/>
  </si>
  <si>
    <t>企業活動の目的は持続的成長です。今こそ組織を結集し、情熱で変革に挑戦して下さい。</t>
    <rPh sb="0" eb="2">
      <t>キギョウ</t>
    </rPh>
    <rPh sb="2" eb="4">
      <t>カツドウ</t>
    </rPh>
    <rPh sb="5" eb="7">
      <t>モクテキ</t>
    </rPh>
    <rPh sb="8" eb="10">
      <t>ジゾク</t>
    </rPh>
    <rPh sb="10" eb="11">
      <t>テキ</t>
    </rPh>
    <rPh sb="11" eb="13">
      <t>セイチョウ</t>
    </rPh>
    <rPh sb="16" eb="17">
      <t>イマ</t>
    </rPh>
    <rPh sb="19" eb="21">
      <t>ソシキ</t>
    </rPh>
    <rPh sb="22" eb="24">
      <t>ケッシュウ</t>
    </rPh>
    <rPh sb="26" eb="28">
      <t>ジョウネツ</t>
    </rPh>
    <rPh sb="29" eb="31">
      <t>ヘンカク</t>
    </rPh>
    <rPh sb="32" eb="34">
      <t>チョウセン</t>
    </rPh>
    <rPh sb="36" eb="37">
      <t>クダ</t>
    </rPh>
    <phoneticPr fontId="3"/>
  </si>
  <si>
    <t>３０年の経済空白責任を「国が悪い」と一方的に他責にすることを慎みたい。「自分が悪い」とトップ自ら潔く認めることで、変革が起きる。</t>
    <rPh sb="0" eb="3">
      <t>サンジュウネン</t>
    </rPh>
    <rPh sb="4" eb="6">
      <t>ケイザイ</t>
    </rPh>
    <rPh sb="6" eb="8">
      <t>クウハク</t>
    </rPh>
    <rPh sb="8" eb="10">
      <t>セキニン</t>
    </rPh>
    <rPh sb="12" eb="13">
      <t>クニ</t>
    </rPh>
    <rPh sb="14" eb="15">
      <t>ワル</t>
    </rPh>
    <rPh sb="18" eb="21">
      <t>イッポウテキ</t>
    </rPh>
    <rPh sb="22" eb="24">
      <t>タセキ</t>
    </rPh>
    <rPh sb="30" eb="31">
      <t>ツツシ</t>
    </rPh>
    <rPh sb="36" eb="38">
      <t>ジブン</t>
    </rPh>
    <rPh sb="39" eb="40">
      <t>ワル</t>
    </rPh>
    <rPh sb="46" eb="47">
      <t>ミズカ</t>
    </rPh>
    <rPh sb="48" eb="49">
      <t>イサギヨ</t>
    </rPh>
    <rPh sb="50" eb="51">
      <t>ミト</t>
    </rPh>
    <rPh sb="57" eb="59">
      <t>ヘンカク</t>
    </rPh>
    <rPh sb="60" eb="61">
      <t>オ</t>
    </rPh>
    <phoneticPr fontId="3"/>
  </si>
  <si>
    <t>組織の管理者が「社長が悪い、部下が悪い」と他責にすれば会社は崩壊する。組織のみんなが自己責任を認識することで、信頼の協調心が生まれる。</t>
    <rPh sb="0" eb="2">
      <t>ソシキ</t>
    </rPh>
    <rPh sb="3" eb="6">
      <t>カンリシャ</t>
    </rPh>
    <rPh sb="8" eb="10">
      <t>シャチョウ</t>
    </rPh>
    <rPh sb="11" eb="12">
      <t>ワル</t>
    </rPh>
    <rPh sb="14" eb="16">
      <t>ブカ</t>
    </rPh>
    <rPh sb="17" eb="18">
      <t>ワル</t>
    </rPh>
    <rPh sb="21" eb="23">
      <t>タセキ</t>
    </rPh>
    <rPh sb="27" eb="29">
      <t>カイシャ</t>
    </rPh>
    <rPh sb="30" eb="32">
      <t>ホウカイ</t>
    </rPh>
    <rPh sb="35" eb="37">
      <t>ソシキ</t>
    </rPh>
    <rPh sb="42" eb="44">
      <t>ジコ</t>
    </rPh>
    <rPh sb="44" eb="46">
      <t>セキニン</t>
    </rPh>
    <rPh sb="47" eb="49">
      <t>ニンシキ</t>
    </rPh>
    <rPh sb="55" eb="57">
      <t>シンライ</t>
    </rPh>
    <rPh sb="58" eb="60">
      <t>キョウチョウ</t>
    </rPh>
    <rPh sb="60" eb="61">
      <t>シン</t>
    </rPh>
    <rPh sb="62" eb="63">
      <t>ウ</t>
    </rPh>
    <phoneticPr fontId="3"/>
  </si>
  <si>
    <t>組織の活性化とは、自己責任による向上心で絆重視のコミュニケーションを図り、協調の集合知で変革に挑戦し成果を出し続けることである。</t>
    <rPh sb="0" eb="2">
      <t>ソシキ</t>
    </rPh>
    <rPh sb="3" eb="6">
      <t>カッセイカ</t>
    </rPh>
    <rPh sb="9" eb="11">
      <t>ジコ</t>
    </rPh>
    <rPh sb="11" eb="13">
      <t>セキニン</t>
    </rPh>
    <rPh sb="16" eb="19">
      <t>コウジョウシン</t>
    </rPh>
    <rPh sb="20" eb="21">
      <t>キズナ</t>
    </rPh>
    <rPh sb="21" eb="23">
      <t>ジュウシ</t>
    </rPh>
    <rPh sb="34" eb="35">
      <t>ハカ</t>
    </rPh>
    <rPh sb="37" eb="39">
      <t>キョウチョウ</t>
    </rPh>
    <rPh sb="40" eb="42">
      <t>シュウゴウ</t>
    </rPh>
    <rPh sb="42" eb="43">
      <t>チ</t>
    </rPh>
    <rPh sb="44" eb="46">
      <t>ヘンカク</t>
    </rPh>
    <rPh sb="47" eb="49">
      <t>チョウセン</t>
    </rPh>
    <rPh sb="50" eb="52">
      <t>セイカ</t>
    </rPh>
    <rPh sb="53" eb="54">
      <t>ダ</t>
    </rPh>
    <rPh sb="55" eb="56">
      <t>ツヅ</t>
    </rPh>
    <phoneticPr fontId="3"/>
  </si>
  <si>
    <t>下請体質に慣れると、営業力も開発力も低下して人材の存在価値が下がり、薄利が企業価値を下げ、持続成長が困難になると身売りもできない。</t>
    <rPh sb="0" eb="2">
      <t>シタウケ</t>
    </rPh>
    <rPh sb="2" eb="4">
      <t>タイシツ</t>
    </rPh>
    <rPh sb="5" eb="6">
      <t>ナ</t>
    </rPh>
    <rPh sb="10" eb="13">
      <t>エイギョウリョク</t>
    </rPh>
    <rPh sb="14" eb="17">
      <t>カイハツリョク</t>
    </rPh>
    <rPh sb="18" eb="20">
      <t>テイカ</t>
    </rPh>
    <rPh sb="22" eb="24">
      <t>ジンザイ</t>
    </rPh>
    <rPh sb="25" eb="27">
      <t>ソンザイ</t>
    </rPh>
    <rPh sb="27" eb="29">
      <t>カチ</t>
    </rPh>
    <rPh sb="30" eb="31">
      <t>サ</t>
    </rPh>
    <rPh sb="34" eb="36">
      <t>ハクリ</t>
    </rPh>
    <rPh sb="37" eb="39">
      <t>キギョウ</t>
    </rPh>
    <rPh sb="39" eb="41">
      <t>カチ</t>
    </rPh>
    <rPh sb="42" eb="43">
      <t>サ</t>
    </rPh>
    <rPh sb="45" eb="47">
      <t>ジゾク</t>
    </rPh>
    <rPh sb="47" eb="49">
      <t>セイチョウ</t>
    </rPh>
    <rPh sb="50" eb="52">
      <t>コンナン</t>
    </rPh>
    <rPh sb="56" eb="58">
      <t>ミウ</t>
    </rPh>
    <phoneticPr fontId="3"/>
  </si>
  <si>
    <t>管理者のキャリアパスとして、マネジメントスキルとマーケティングスキルは必須であり、次世代を担う管理者育成に力を注がないと持続成長は困難になる。</t>
    <rPh sb="0" eb="3">
      <t>カンリシャ</t>
    </rPh>
    <rPh sb="35" eb="37">
      <t>ヒッス</t>
    </rPh>
    <rPh sb="41" eb="44">
      <t>ジセダイ</t>
    </rPh>
    <rPh sb="45" eb="46">
      <t>ニナ</t>
    </rPh>
    <rPh sb="47" eb="50">
      <t>カンリシャ</t>
    </rPh>
    <rPh sb="50" eb="52">
      <t>イクセイ</t>
    </rPh>
    <rPh sb="53" eb="54">
      <t>チカラ</t>
    </rPh>
    <rPh sb="55" eb="56">
      <t>ソソ</t>
    </rPh>
    <rPh sb="60" eb="62">
      <t>ジゾク</t>
    </rPh>
    <rPh sb="62" eb="64">
      <t>セイチョウ</t>
    </rPh>
    <rPh sb="65" eb="67">
      <t>コンナン</t>
    </rPh>
    <phoneticPr fontId="3"/>
  </si>
  <si>
    <t>世界的水平分業の米中対立不安から垂直統合への回帰に揺れている。弱者中小企業も垂直統合自律ワンストップビジネスの道がある。</t>
    <rPh sb="0" eb="3">
      <t>セカイテキ</t>
    </rPh>
    <rPh sb="3" eb="5">
      <t>スイヘイ</t>
    </rPh>
    <rPh sb="5" eb="7">
      <t>ブンギョウ</t>
    </rPh>
    <rPh sb="8" eb="10">
      <t>ベイチュウ</t>
    </rPh>
    <rPh sb="10" eb="12">
      <t>タイリツ</t>
    </rPh>
    <rPh sb="12" eb="14">
      <t>フアン</t>
    </rPh>
    <rPh sb="16" eb="18">
      <t>スイチョク</t>
    </rPh>
    <rPh sb="18" eb="20">
      <t>トウゴウ</t>
    </rPh>
    <rPh sb="22" eb="24">
      <t>カイキ</t>
    </rPh>
    <rPh sb="25" eb="26">
      <t>ユ</t>
    </rPh>
    <rPh sb="31" eb="33">
      <t>ジャクシャ</t>
    </rPh>
    <rPh sb="33" eb="35">
      <t>チュウショウ</t>
    </rPh>
    <rPh sb="35" eb="37">
      <t>キギョウ</t>
    </rPh>
    <rPh sb="38" eb="40">
      <t>スイチョク</t>
    </rPh>
    <rPh sb="40" eb="42">
      <t>トウゴウ</t>
    </rPh>
    <rPh sb="42" eb="44">
      <t>ジリツ</t>
    </rPh>
    <rPh sb="55" eb="56">
      <t>ミチ</t>
    </rPh>
    <phoneticPr fontId="3"/>
  </si>
  <si>
    <t>本ファイルのシートインデックス</t>
    <rPh sb="0" eb="1">
      <t>ホン</t>
    </rPh>
    <phoneticPr fontId="3"/>
  </si>
  <si>
    <t>現状分析</t>
    <rPh sb="0" eb="2">
      <t>ゲンジョウ</t>
    </rPh>
    <rPh sb="2" eb="4">
      <t>ブンセキ</t>
    </rPh>
    <phoneticPr fontId="3"/>
  </si>
  <si>
    <t>経営資源力10要素評価</t>
    <rPh sb="0" eb="2">
      <t>ケイエイ</t>
    </rPh>
    <rPh sb="2" eb="4">
      <t>シゲン</t>
    </rPh>
    <rPh sb="4" eb="5">
      <t>リョク</t>
    </rPh>
    <rPh sb="7" eb="9">
      <t>ヨウソ</t>
    </rPh>
    <rPh sb="9" eb="11">
      <t>ヒョウカ</t>
    </rPh>
    <phoneticPr fontId="3"/>
  </si>
  <si>
    <t>資源説明</t>
    <rPh sb="0" eb="2">
      <t>シゲン</t>
    </rPh>
    <rPh sb="2" eb="4">
      <t>セツメイ</t>
    </rPh>
    <phoneticPr fontId="3"/>
  </si>
  <si>
    <t>内部統制規定の成文化率</t>
    <rPh sb="0" eb="2">
      <t>ナイブ</t>
    </rPh>
    <rPh sb="2" eb="4">
      <t>トウセイ</t>
    </rPh>
    <rPh sb="4" eb="6">
      <t>キテイ</t>
    </rPh>
    <rPh sb="7" eb="10">
      <t>セイブンカ</t>
    </rPh>
    <rPh sb="10" eb="11">
      <t>リツ</t>
    </rPh>
    <phoneticPr fontId="3"/>
  </si>
  <si>
    <t>自己資本比率 (-)0点、30%5点</t>
    <rPh sb="0" eb="2">
      <t>ジコ</t>
    </rPh>
    <rPh sb="2" eb="4">
      <t>シホン</t>
    </rPh>
    <rPh sb="4" eb="6">
      <t>ヒリツ</t>
    </rPh>
    <rPh sb="11" eb="12">
      <t>テン</t>
    </rPh>
    <rPh sb="17" eb="18">
      <t>テン</t>
    </rPh>
    <phoneticPr fontId="3"/>
  </si>
  <si>
    <t>売上成長性 0%以下0点、10%5点</t>
    <rPh sb="0" eb="2">
      <t>ウリアゲ</t>
    </rPh>
    <rPh sb="2" eb="5">
      <t>セイチョウセイ</t>
    </rPh>
    <rPh sb="8" eb="10">
      <t>イカ</t>
    </rPh>
    <rPh sb="11" eb="12">
      <t>テン</t>
    </rPh>
    <rPh sb="17" eb="18">
      <t>テン</t>
    </rPh>
    <phoneticPr fontId="3"/>
  </si>
  <si>
    <t>管理者のリーダーシップ能力</t>
    <rPh sb="0" eb="3">
      <t>カンリシャ</t>
    </rPh>
    <rPh sb="11" eb="13">
      <t>ノウリョク</t>
    </rPh>
    <phoneticPr fontId="3"/>
  </si>
  <si>
    <t>５Ｓ、報連相、カイゼン活動風土化</t>
    <rPh sb="3" eb="6">
      <t>ホウレンソウ</t>
    </rPh>
    <rPh sb="11" eb="13">
      <t>カツドウ</t>
    </rPh>
    <rPh sb="13" eb="15">
      <t>フウド</t>
    </rPh>
    <rPh sb="15" eb="16">
      <t>カ</t>
    </rPh>
    <phoneticPr fontId="3"/>
  </si>
  <si>
    <t>在庫回転率、適正化の管理能力</t>
    <rPh sb="0" eb="2">
      <t>ザイコ</t>
    </rPh>
    <rPh sb="2" eb="4">
      <t>カイテン</t>
    </rPh>
    <rPh sb="4" eb="5">
      <t>リツ</t>
    </rPh>
    <rPh sb="6" eb="9">
      <t>テキセイカ</t>
    </rPh>
    <rPh sb="10" eb="12">
      <t>カンリ</t>
    </rPh>
    <rPh sb="12" eb="14">
      <t>ノウリョク</t>
    </rPh>
    <phoneticPr fontId="3"/>
  </si>
  <si>
    <t>コスト圧縮、取引条件交渉力</t>
    <rPh sb="3" eb="5">
      <t>アッシュク</t>
    </rPh>
    <rPh sb="6" eb="8">
      <t>トリヒキ</t>
    </rPh>
    <rPh sb="8" eb="10">
      <t>ジョウケン</t>
    </rPh>
    <rPh sb="10" eb="13">
      <t>コウショウリョク</t>
    </rPh>
    <phoneticPr fontId="3"/>
  </si>
  <si>
    <t>情物一致の商流適正システム化</t>
    <rPh sb="0" eb="1">
      <t>ジョウ</t>
    </rPh>
    <rPh sb="1" eb="2">
      <t>ブツ</t>
    </rPh>
    <rPh sb="2" eb="4">
      <t>イッチ</t>
    </rPh>
    <rPh sb="5" eb="7">
      <t>ショウリュウ</t>
    </rPh>
    <rPh sb="7" eb="9">
      <t>テキセイ</t>
    </rPh>
    <rPh sb="13" eb="14">
      <t>カ</t>
    </rPh>
    <phoneticPr fontId="3"/>
  </si>
  <si>
    <t>ミス、トラブル、事故ゼロ管理力</t>
    <rPh sb="8" eb="10">
      <t>ジコ</t>
    </rPh>
    <rPh sb="12" eb="14">
      <t>カンリ</t>
    </rPh>
    <rPh sb="14" eb="15">
      <t>リョク</t>
    </rPh>
    <phoneticPr fontId="3"/>
  </si>
  <si>
    <t>市場調査、提案企画書作成力</t>
    <rPh sb="0" eb="2">
      <t>シジョウ</t>
    </rPh>
    <rPh sb="2" eb="4">
      <t>チョウサ</t>
    </rPh>
    <rPh sb="5" eb="7">
      <t>テイアン</t>
    </rPh>
    <rPh sb="7" eb="10">
      <t>キカクショ</t>
    </rPh>
    <rPh sb="10" eb="12">
      <t>サクセイ</t>
    </rPh>
    <rPh sb="12" eb="13">
      <t>リョク</t>
    </rPh>
    <phoneticPr fontId="3"/>
  </si>
  <si>
    <t>プロモーション展開実行力</t>
    <rPh sb="7" eb="9">
      <t>テンカイ</t>
    </rPh>
    <rPh sb="9" eb="12">
      <t>ジッコウリョク</t>
    </rPh>
    <phoneticPr fontId="3"/>
  </si>
  <si>
    <t>部門またはプロジェクト体制整備</t>
    <rPh sb="0" eb="2">
      <t>ブモン</t>
    </rPh>
    <rPh sb="11" eb="13">
      <t>タイセイ</t>
    </rPh>
    <rPh sb="13" eb="15">
      <t>セイビ</t>
    </rPh>
    <phoneticPr fontId="3"/>
  </si>
  <si>
    <t>未来収益源の開発能力と成果度</t>
    <rPh sb="0" eb="2">
      <t>ミライ</t>
    </rPh>
    <rPh sb="2" eb="5">
      <t>シュウエキゲン</t>
    </rPh>
    <rPh sb="6" eb="8">
      <t>カイハツ</t>
    </rPh>
    <rPh sb="8" eb="10">
      <t>ノウリョク</t>
    </rPh>
    <rPh sb="11" eb="13">
      <t>セイカ</t>
    </rPh>
    <rPh sb="13" eb="14">
      <t>ド</t>
    </rPh>
    <phoneticPr fontId="3"/>
  </si>
  <si>
    <t>時間生産性3千円0点、7千円5点</t>
    <rPh sb="0" eb="2">
      <t>ジカン</t>
    </rPh>
    <rPh sb="2" eb="5">
      <t>セイサンセイ</t>
    </rPh>
    <rPh sb="6" eb="8">
      <t>センエン</t>
    </rPh>
    <rPh sb="9" eb="10">
      <t>テン</t>
    </rPh>
    <rPh sb="12" eb="14">
      <t>センエン</t>
    </rPh>
    <rPh sb="15" eb="16">
      <t>テン</t>
    </rPh>
    <phoneticPr fontId="3"/>
  </si>
  <si>
    <t>労働時間短縮率0%0点、10%5点</t>
    <rPh sb="0" eb="2">
      <t>ロウドウ</t>
    </rPh>
    <rPh sb="2" eb="4">
      <t>ジカン</t>
    </rPh>
    <rPh sb="4" eb="6">
      <t>タンシュク</t>
    </rPh>
    <rPh sb="6" eb="7">
      <t>リツ</t>
    </rPh>
    <rPh sb="10" eb="11">
      <t>テン</t>
    </rPh>
    <rPh sb="16" eb="17">
      <t>テン</t>
    </rPh>
    <phoneticPr fontId="3"/>
  </si>
  <si>
    <t>顧客接触プレゼン説得対話力</t>
    <rPh sb="0" eb="2">
      <t>コキャク</t>
    </rPh>
    <rPh sb="2" eb="4">
      <t>セッショク</t>
    </rPh>
    <rPh sb="8" eb="10">
      <t>セットク</t>
    </rPh>
    <rPh sb="10" eb="12">
      <t>タイワ</t>
    </rPh>
    <rPh sb="12" eb="13">
      <t>リョク</t>
    </rPh>
    <phoneticPr fontId="3"/>
  </si>
  <si>
    <t>新規顧客獲得率0%0点、10%5点</t>
    <rPh sb="0" eb="2">
      <t>シンキ</t>
    </rPh>
    <rPh sb="2" eb="4">
      <t>コキャク</t>
    </rPh>
    <rPh sb="4" eb="6">
      <t>カクトク</t>
    </rPh>
    <rPh sb="6" eb="7">
      <t>リツ</t>
    </rPh>
    <rPh sb="10" eb="11">
      <t>テン</t>
    </rPh>
    <rPh sb="16" eb="17">
      <t>テン</t>
    </rPh>
    <phoneticPr fontId="3"/>
  </si>
  <si>
    <t>既存顧客のアフターフォロー接触度</t>
    <rPh sb="0" eb="2">
      <t>キソン</t>
    </rPh>
    <rPh sb="2" eb="4">
      <t>コキャク</t>
    </rPh>
    <rPh sb="13" eb="15">
      <t>セッショク</t>
    </rPh>
    <rPh sb="15" eb="16">
      <t>ド</t>
    </rPh>
    <phoneticPr fontId="3"/>
  </si>
  <si>
    <t>リピート率向上への貢献度</t>
    <rPh sb="4" eb="5">
      <t>リツ</t>
    </rPh>
    <rPh sb="5" eb="7">
      <t>コウジョウ</t>
    </rPh>
    <rPh sb="9" eb="12">
      <t>コウケンド</t>
    </rPh>
    <phoneticPr fontId="3"/>
  </si>
  <si>
    <t>総合力</t>
    <rPh sb="0" eb="3">
      <t>ソウゴウリョク</t>
    </rPh>
    <phoneticPr fontId="3"/>
  </si>
  <si>
    <t>満点</t>
    <rPh sb="0" eb="2">
      <t>マンテン</t>
    </rPh>
    <phoneticPr fontId="3"/>
  </si>
  <si>
    <t>評価点</t>
    <rPh sb="0" eb="2">
      <t>ヒョウカ</t>
    </rPh>
    <rPh sb="2" eb="3">
      <t>テン</t>
    </rPh>
    <phoneticPr fontId="3"/>
  </si>
  <si>
    <t>評価</t>
    <rPh sb="0" eb="2">
      <t>ヒョウカ</t>
    </rPh>
    <phoneticPr fontId="3"/>
  </si>
  <si>
    <t>太枠内に上書き入力して下さい↓</t>
    <rPh sb="0" eb="1">
      <t>フト</t>
    </rPh>
    <rPh sb="1" eb="3">
      <t>ワクナイ</t>
    </rPh>
    <rPh sb="4" eb="6">
      <t>ウワガ</t>
    </rPh>
    <rPh sb="7" eb="9">
      <t>ニュウリョク</t>
    </rPh>
    <rPh sb="11" eb="12">
      <t>クダ</t>
    </rPh>
    <phoneticPr fontId="3"/>
  </si>
  <si>
    <r>
      <t>問題点の洗い出し　</t>
    </r>
    <r>
      <rPr>
        <sz val="10"/>
        <color rgb="FFFF0000"/>
        <rFont val="ＭＳ Ｐゴシック"/>
        <family val="3"/>
        <charset val="128"/>
      </rPr>
      <t>具体的に箇条書きして下さい</t>
    </r>
    <rPh sb="0" eb="3">
      <t>モンダイテン</t>
    </rPh>
    <rPh sb="4" eb="5">
      <t>アラ</t>
    </rPh>
    <rPh sb="6" eb="7">
      <t>ダ</t>
    </rPh>
    <rPh sb="9" eb="12">
      <t>グタイテキ</t>
    </rPh>
    <rPh sb="13" eb="16">
      <t>カジョウガ</t>
    </rPh>
    <rPh sb="19" eb="20">
      <t>クダ</t>
    </rPh>
    <phoneticPr fontId="3"/>
  </si>
  <si>
    <r>
      <rPr>
        <sz val="8"/>
        <color rgb="FF0070C0"/>
        <rFont val="ＭＳ Ｐゴシック"/>
        <family val="3"/>
        <charset val="128"/>
      </rPr>
      <t>ガバナンス体制</t>
    </r>
    <r>
      <rPr>
        <sz val="8"/>
        <color theme="1"/>
        <rFont val="ＭＳ Ｐゴシック"/>
        <family val="2"/>
        <charset val="128"/>
      </rPr>
      <t>／理念経営活動、ＭＶＶ方針定義(Mission,Vision,Value)明文化。公正な取引と法令順守、ＣＳＲ、SDGs開発目標貢献</t>
    </r>
    <rPh sb="67" eb="69">
      <t>カイハツ</t>
    </rPh>
    <rPh sb="69" eb="71">
      <t>モクヒョウ</t>
    </rPh>
    <rPh sb="71" eb="73">
      <t>コウケン</t>
    </rPh>
    <phoneticPr fontId="3"/>
  </si>
  <si>
    <r>
      <rPr>
        <sz val="8"/>
        <color rgb="FF0070C0"/>
        <rFont val="ＭＳ Ｐゴシック"/>
        <family val="3"/>
        <charset val="128"/>
      </rPr>
      <t>経済価値</t>
    </r>
    <r>
      <rPr>
        <sz val="8"/>
        <color theme="1"/>
        <rFont val="ＭＳ Ｐゴシック"/>
        <family val="2"/>
        <charset val="128"/>
      </rPr>
      <t>／売上成長性、利益の最大化、自己資本比率、手元ゆとり資金(Cash is King)、経営計画目標の達成管理システム</t>
    </r>
    <phoneticPr fontId="3"/>
  </si>
  <si>
    <r>
      <rPr>
        <sz val="8"/>
        <color rgb="FF0070C0"/>
        <rFont val="ＭＳ Ｐゴシック"/>
        <family val="3"/>
        <charset val="128"/>
      </rPr>
      <t>マネジメント能力</t>
    </r>
    <r>
      <rPr>
        <sz val="8"/>
        <color theme="1"/>
        <rFont val="ＭＳ Ｐゴシック"/>
        <family val="2"/>
        <charset val="128"/>
      </rPr>
      <t>／５Ｓ・報連相風土化、三現主義カイゼン活動、変革挑戦プロジェクト協調力、研修制度、事業継承が可能な次世代持続性</t>
    </r>
    <rPh sb="54" eb="56">
      <t>カノウ</t>
    </rPh>
    <rPh sb="57" eb="60">
      <t>ジセダイ</t>
    </rPh>
    <phoneticPr fontId="3"/>
  </si>
  <si>
    <r>
      <rPr>
        <sz val="8"/>
        <color rgb="FF0070C0"/>
        <rFont val="ＭＳ Ｐゴシック"/>
        <family val="3"/>
        <charset val="128"/>
      </rPr>
      <t>外注仕入在庫管理</t>
    </r>
    <r>
      <rPr>
        <sz val="8"/>
        <color theme="1"/>
        <rFont val="ＭＳ Ｐゴシック"/>
        <family val="2"/>
        <charset val="128"/>
      </rPr>
      <t>／理想ジャストイン、在庫回転率、倉庫に眠る不良在庫、情物一致管理システム化、ベンダー開発、取引条件交渉力</t>
    </r>
    <rPh sb="24" eb="26">
      <t>ソウコ</t>
    </rPh>
    <rPh sb="27" eb="28">
      <t>ネム</t>
    </rPh>
    <rPh sb="29" eb="31">
      <t>フリョウ</t>
    </rPh>
    <rPh sb="31" eb="33">
      <t>ザイコ</t>
    </rPh>
    <phoneticPr fontId="3"/>
  </si>
  <si>
    <r>
      <rPr>
        <sz val="8"/>
        <color rgb="FF0070C0"/>
        <rFont val="ＭＳ Ｐゴシック"/>
        <family val="3"/>
        <charset val="128"/>
      </rPr>
      <t>製品出荷配送物流管理</t>
    </r>
    <r>
      <rPr>
        <sz val="8"/>
        <color theme="1"/>
        <rFont val="ＭＳ Ｐゴシック"/>
        <family val="2"/>
        <charset val="128"/>
      </rPr>
      <t>／待機滞留ロスゼロサプライチェーン。検査包装梱包出荷、納期厳守、輸送安全管理、システム化</t>
    </r>
    <rPh sb="39" eb="41">
      <t>ゲンシュ</t>
    </rPh>
    <phoneticPr fontId="3"/>
  </si>
  <si>
    <r>
      <rPr>
        <sz val="8"/>
        <color rgb="FF0070C0"/>
        <rFont val="ＭＳ Ｐゴシック"/>
        <family val="3"/>
        <charset val="128"/>
      </rPr>
      <t>顧客の創造マーケティング</t>
    </r>
    <r>
      <rPr>
        <sz val="8"/>
        <color theme="1"/>
        <rFont val="ＭＳ Ｐゴシック"/>
        <family val="2"/>
        <charset val="128"/>
      </rPr>
      <t>／STP市場細分化・マーケティングミクス4P市場分析最適化、顧客開拓企画提案力、プロモーション全方位チャンネル展開力</t>
    </r>
    <rPh sb="16" eb="18">
      <t>シジョウ</t>
    </rPh>
    <rPh sb="18" eb="21">
      <t>サイブンカ</t>
    </rPh>
    <phoneticPr fontId="3"/>
  </si>
  <si>
    <r>
      <rPr>
        <sz val="8"/>
        <color rgb="FF0070C0"/>
        <rFont val="ＭＳ Ｐゴシック"/>
        <family val="3"/>
        <charset val="128"/>
      </rPr>
      <t>独自性・希少性・模倣困難性</t>
    </r>
    <r>
      <rPr>
        <sz val="8"/>
        <color theme="1"/>
        <rFont val="ＭＳ Ｐゴシック"/>
        <family val="2"/>
        <charset val="128"/>
      </rPr>
      <t>／研究開発部門の存在、情熱と根気の組織横断プロジェクト体制、失敗確率の最小化事業計画、知財、変革実績</t>
    </r>
    <rPh sb="43" eb="45">
      <t>シッパイ</t>
    </rPh>
    <rPh sb="45" eb="47">
      <t>カクリツ</t>
    </rPh>
    <rPh sb="48" eb="51">
      <t>サイショウカ</t>
    </rPh>
    <rPh sb="51" eb="53">
      <t>ジギョウ</t>
    </rPh>
    <rPh sb="53" eb="55">
      <t>ケイカク</t>
    </rPh>
    <phoneticPr fontId="3"/>
  </si>
  <si>
    <r>
      <rPr>
        <sz val="8"/>
        <color rgb="FF0070C0"/>
        <rFont val="ＭＳ Ｐゴシック"/>
        <family val="3"/>
        <charset val="128"/>
      </rPr>
      <t>時間当り生産性＝付加価値額÷労働時間</t>
    </r>
    <r>
      <rPr>
        <sz val="8"/>
        <color theme="1"/>
        <rFont val="ＭＳ Ｐゴシック"/>
        <family val="2"/>
        <charset val="128"/>
      </rPr>
      <t>／欧米先進国7,500円、日本5,000円、生産工程迅速化自動化省力化、カイゼン活動、品質安全検査管理</t>
    </r>
    <rPh sb="19" eb="21">
      <t>オウベイ</t>
    </rPh>
    <rPh sb="21" eb="24">
      <t>センシンコク</t>
    </rPh>
    <rPh sb="29" eb="30">
      <t>エン</t>
    </rPh>
    <rPh sb="31" eb="33">
      <t>ニホン</t>
    </rPh>
    <rPh sb="38" eb="39">
      <t>エン</t>
    </rPh>
    <phoneticPr fontId="3"/>
  </si>
  <si>
    <r>
      <rPr>
        <sz val="8"/>
        <color rgb="FF0070C0"/>
        <rFont val="ＭＳ Ｐゴシック"/>
        <family val="3"/>
        <charset val="128"/>
      </rPr>
      <t>顧客接触交渉力</t>
    </r>
    <r>
      <rPr>
        <sz val="8"/>
        <color theme="1"/>
        <rFont val="ＭＳ Ｐゴシック"/>
        <family val="2"/>
        <charset val="128"/>
      </rPr>
      <t>／信用信頼度、聴く耳優先ニーズ情報収集力、リアル＆リモート商談、プレゼン提案対話説得力、成約率、新規顧客獲得率</t>
    </r>
    <rPh sb="36" eb="38">
      <t>ショウダン</t>
    </rPh>
    <phoneticPr fontId="3"/>
  </si>
  <si>
    <r>
      <rPr>
        <sz val="8"/>
        <color rgb="FF0070C0"/>
        <rFont val="ＭＳ Ｐゴシック"/>
        <family val="3"/>
        <charset val="128"/>
      </rPr>
      <t>顧客満足度向上策</t>
    </r>
    <r>
      <rPr>
        <sz val="8"/>
        <color theme="1"/>
        <rFont val="ＭＳ Ｐゴシック"/>
        <family val="2"/>
        <charset val="128"/>
      </rPr>
      <t>／アフターフォロー、ヒアリングアンケート、定期メンテナンス、修理、リピート向上サービスサブスク開発契約</t>
    </r>
    <rPh sb="4" eb="5">
      <t>ド</t>
    </rPh>
    <rPh sb="45" eb="47">
      <t>コウジョウ</t>
    </rPh>
    <rPh sb="55" eb="57">
      <t>カイハツ</t>
    </rPh>
    <phoneticPr fontId="3"/>
  </si>
  <si>
    <t>ルールの見える化と遵守進捗度</t>
    <rPh sb="4" eb="5">
      <t>ミ</t>
    </rPh>
    <rPh sb="7" eb="8">
      <t>カ</t>
    </rPh>
    <rPh sb="9" eb="11">
      <t>ジュンシュ</t>
    </rPh>
    <rPh sb="11" eb="13">
      <t>シンチョク</t>
    </rPh>
    <rPh sb="13" eb="14">
      <t>ド</t>
    </rPh>
    <phoneticPr fontId="3"/>
  </si>
  <si>
    <t>損益分岐点とは</t>
    <rPh sb="0" eb="2">
      <t>ソンエキ</t>
    </rPh>
    <rPh sb="2" eb="5">
      <t>ブンキテン</t>
    </rPh>
    <phoneticPr fontId="3"/>
  </si>
  <si>
    <t>損益分岐点とは、（収入－支出＝０）になる黒字と赤字の分岐点です</t>
    <rPh sb="0" eb="2">
      <t>ソンエキ</t>
    </rPh>
    <rPh sb="2" eb="5">
      <t>ブンキテン</t>
    </rPh>
    <rPh sb="9" eb="11">
      <t>シュウニュウ</t>
    </rPh>
    <rPh sb="12" eb="14">
      <t>シシュツ</t>
    </rPh>
    <rPh sb="20" eb="22">
      <t>クロジ</t>
    </rPh>
    <rPh sb="23" eb="25">
      <t>アカジ</t>
    </rPh>
    <rPh sb="26" eb="29">
      <t>ブンキテン</t>
    </rPh>
    <phoneticPr fontId="3"/>
  </si>
  <si>
    <t>損益計算書では、（売上高－変動費－固定費＝０）の営業利益トントンの状態</t>
    <rPh sb="0" eb="2">
      <t>ソンエキ</t>
    </rPh>
    <rPh sb="2" eb="5">
      <t>ケイサンショ</t>
    </rPh>
    <rPh sb="9" eb="11">
      <t>ウリアゲ</t>
    </rPh>
    <rPh sb="11" eb="12">
      <t>ダカ</t>
    </rPh>
    <rPh sb="13" eb="15">
      <t>ヘンドウ</t>
    </rPh>
    <rPh sb="15" eb="16">
      <t>ヒ</t>
    </rPh>
    <rPh sb="17" eb="20">
      <t>コテイヒ</t>
    </rPh>
    <rPh sb="24" eb="26">
      <t>エイギョウ</t>
    </rPh>
    <rPh sb="26" eb="28">
      <t>リエキ</t>
    </rPh>
    <rPh sb="33" eb="35">
      <t>ジョウタイ</t>
    </rPh>
    <phoneticPr fontId="3"/>
  </si>
  <si>
    <t>変動費は売上高に比例して増減する費用で、原材料＆商品仕入、外注費など</t>
    <rPh sb="0" eb="2">
      <t>ヘンドウ</t>
    </rPh>
    <rPh sb="2" eb="3">
      <t>ヒ</t>
    </rPh>
    <rPh sb="4" eb="6">
      <t>ウリアゲ</t>
    </rPh>
    <rPh sb="6" eb="7">
      <t>ダカ</t>
    </rPh>
    <rPh sb="8" eb="10">
      <t>ヒレイ</t>
    </rPh>
    <rPh sb="12" eb="14">
      <t>ゾウゲン</t>
    </rPh>
    <rPh sb="16" eb="18">
      <t>ヒヨウ</t>
    </rPh>
    <rPh sb="20" eb="23">
      <t>ゲンザイリョウ</t>
    </rPh>
    <rPh sb="24" eb="26">
      <t>ショウヒン</t>
    </rPh>
    <rPh sb="26" eb="28">
      <t>シイレ</t>
    </rPh>
    <rPh sb="29" eb="32">
      <t>ガイチュウヒ</t>
    </rPh>
    <phoneticPr fontId="3"/>
  </si>
  <si>
    <t>固定費は売上高に関係ない一定の人件費、家賃、光熱費、リース料、消耗品など</t>
    <rPh sb="0" eb="3">
      <t>コテイヒ</t>
    </rPh>
    <rPh sb="4" eb="6">
      <t>ウリアゲ</t>
    </rPh>
    <rPh sb="6" eb="7">
      <t>ダカ</t>
    </rPh>
    <rPh sb="8" eb="10">
      <t>カンケイ</t>
    </rPh>
    <rPh sb="12" eb="14">
      <t>イッテイ</t>
    </rPh>
    <rPh sb="15" eb="18">
      <t>ジンケンヒ</t>
    </rPh>
    <rPh sb="19" eb="21">
      <t>ヤチン</t>
    </rPh>
    <rPh sb="22" eb="25">
      <t>コウネツヒ</t>
    </rPh>
    <rPh sb="29" eb="30">
      <t>リョウ</t>
    </rPh>
    <rPh sb="31" eb="33">
      <t>ショウモウ</t>
    </rPh>
    <rPh sb="33" eb="34">
      <t>ヒン</t>
    </rPh>
    <phoneticPr fontId="3"/>
  </si>
  <si>
    <t>損益分岐点を計算できれば、必要とする売上目標が明確になります</t>
    <rPh sb="0" eb="2">
      <t>ソンエキ</t>
    </rPh>
    <rPh sb="2" eb="5">
      <t>ブンキテン</t>
    </rPh>
    <rPh sb="6" eb="8">
      <t>ケイサン</t>
    </rPh>
    <rPh sb="13" eb="15">
      <t>ヒツヨウ</t>
    </rPh>
    <rPh sb="18" eb="20">
      <t>ウリアゲ</t>
    </rPh>
    <rPh sb="20" eb="22">
      <t>モクヒョウ</t>
    </rPh>
    <rPh sb="23" eb="25">
      <t>メイカク</t>
    </rPh>
    <phoneticPr fontId="3"/>
  </si>
  <si>
    <t>ある人が製品検査機器を開発し、起業して、製造販売することにしました</t>
    <rPh sb="2" eb="3">
      <t>ヒト</t>
    </rPh>
    <rPh sb="4" eb="6">
      <t>セイヒン</t>
    </rPh>
    <rPh sb="6" eb="8">
      <t>ケンサ</t>
    </rPh>
    <rPh sb="8" eb="10">
      <t>キキ</t>
    </rPh>
    <rPh sb="11" eb="13">
      <t>カイハツ</t>
    </rPh>
    <rPh sb="15" eb="17">
      <t>キギョウ</t>
    </rPh>
    <rPh sb="20" eb="22">
      <t>セイゾウ</t>
    </rPh>
    <rPh sb="22" eb="24">
      <t>ハンバイ</t>
    </rPh>
    <phoneticPr fontId="3"/>
  </si>
  <si>
    <t>そのために中期販売経営計画を立てました</t>
    <rPh sb="5" eb="7">
      <t>チュウキ</t>
    </rPh>
    <rPh sb="7" eb="9">
      <t>ハンバイ</t>
    </rPh>
    <rPh sb="9" eb="11">
      <t>ケイエイ</t>
    </rPh>
    <rPh sb="11" eb="13">
      <t>ケイカク</t>
    </rPh>
    <rPh sb="14" eb="15">
      <t>タ</t>
    </rPh>
    <phoneticPr fontId="3"/>
  </si>
  <si>
    <t>製品価格は50万円、製造原価（変動費）は20万円（売上変動費率40%）です</t>
    <rPh sb="0" eb="2">
      <t>セイヒン</t>
    </rPh>
    <rPh sb="2" eb="4">
      <t>カカク</t>
    </rPh>
    <rPh sb="7" eb="9">
      <t>マンエン</t>
    </rPh>
    <rPh sb="10" eb="12">
      <t>セイゾウ</t>
    </rPh>
    <rPh sb="12" eb="14">
      <t>ゲンカ</t>
    </rPh>
    <rPh sb="15" eb="17">
      <t>ヘンドウ</t>
    </rPh>
    <rPh sb="17" eb="18">
      <t>ヒ</t>
    </rPh>
    <rPh sb="22" eb="24">
      <t>マンエン</t>
    </rPh>
    <rPh sb="25" eb="27">
      <t>ウリアゲ</t>
    </rPh>
    <rPh sb="27" eb="29">
      <t>ヘンドウ</t>
    </rPh>
    <rPh sb="29" eb="30">
      <t>ヒ</t>
    </rPh>
    <rPh sb="30" eb="31">
      <t>リツ</t>
    </rPh>
    <phoneticPr fontId="3"/>
  </si>
  <si>
    <t>備考</t>
    <rPh sb="0" eb="2">
      <t>ビコウ</t>
    </rPh>
    <phoneticPr fontId="3"/>
  </si>
  <si>
    <t>2020年</t>
    <rPh sb="4" eb="5">
      <t>ネン</t>
    </rPh>
    <phoneticPr fontId="3"/>
  </si>
  <si>
    <t>2021年</t>
    <rPh sb="4" eb="5">
      <t>ネン</t>
    </rPh>
    <phoneticPr fontId="3"/>
  </si>
  <si>
    <t>2022年</t>
    <rPh sb="4" eb="5">
      <t>ネン</t>
    </rPh>
    <phoneticPr fontId="3"/>
  </si>
  <si>
    <t>2023年</t>
    <rPh sb="4" eb="5">
      <t>ネン</t>
    </rPh>
    <phoneticPr fontId="3"/>
  </si>
  <si>
    <t>販売数</t>
    <rPh sb="0" eb="2">
      <t>ハンバイ</t>
    </rPh>
    <rPh sb="2" eb="3">
      <t>スウ</t>
    </rPh>
    <phoneticPr fontId="3"/>
  </si>
  <si>
    <t>製品単価↓</t>
    <rPh sb="0" eb="2">
      <t>セイヒン</t>
    </rPh>
    <rPh sb="2" eb="4">
      <t>タンカ</t>
    </rPh>
    <phoneticPr fontId="3"/>
  </si>
  <si>
    <t>C=A-B</t>
    <phoneticPr fontId="3"/>
  </si>
  <si>
    <t>一定費用</t>
    <rPh sb="0" eb="2">
      <t>イッテイ</t>
    </rPh>
    <rPh sb="2" eb="4">
      <t>ヒヨウ</t>
    </rPh>
    <phoneticPr fontId="3"/>
  </si>
  <si>
    <t>E=C-D</t>
    <phoneticPr fontId="3"/>
  </si>
  <si>
    <t>A</t>
    <phoneticPr fontId="3"/>
  </si>
  <si>
    <t>B</t>
    <phoneticPr fontId="3"/>
  </si>
  <si>
    <t>C</t>
    <phoneticPr fontId="3"/>
  </si>
  <si>
    <t>D</t>
    <phoneticPr fontId="3"/>
  </si>
  <si>
    <t>E</t>
    <phoneticPr fontId="3"/>
  </si>
  <si>
    <t>損益分岐点の計算式</t>
    <rPh sb="0" eb="2">
      <t>ソンエキ</t>
    </rPh>
    <rPh sb="2" eb="5">
      <t>ブンキテン</t>
    </rPh>
    <rPh sb="6" eb="9">
      <t>ケイサンシキ</t>
    </rPh>
    <phoneticPr fontId="3"/>
  </si>
  <si>
    <t>円</t>
    <rPh sb="0" eb="1">
      <t>エン</t>
    </rPh>
    <phoneticPr fontId="3"/>
  </si>
  <si>
    <t>損益分岐点売上高</t>
    <rPh sb="0" eb="2">
      <t>ソンエキ</t>
    </rPh>
    <rPh sb="2" eb="5">
      <t>ブンキテン</t>
    </rPh>
    <rPh sb="5" eb="7">
      <t>ウリアゲ</t>
    </rPh>
    <rPh sb="7" eb="8">
      <t>ダカ</t>
    </rPh>
    <phoneticPr fontId="3"/>
  </si>
  <si>
    <t>損益分岐点比率</t>
    <rPh sb="0" eb="2">
      <t>ソンエキ</t>
    </rPh>
    <rPh sb="2" eb="5">
      <t>ブンキテン</t>
    </rPh>
    <rPh sb="5" eb="7">
      <t>ヒリツ</t>
    </rPh>
    <phoneticPr fontId="3"/>
  </si>
  <si>
    <t>100%以上</t>
    <rPh sb="4" eb="6">
      <t>イジョウ</t>
    </rPh>
    <phoneticPr fontId="3"/>
  </si>
  <si>
    <t>×　赤字経営</t>
    <rPh sb="2" eb="4">
      <t>アカジ</t>
    </rPh>
    <rPh sb="4" eb="6">
      <t>ケイエイ</t>
    </rPh>
    <phoneticPr fontId="3"/>
  </si>
  <si>
    <t>100～90%</t>
    <phoneticPr fontId="3"/>
  </si>
  <si>
    <t>△　黒字トントン経営</t>
    <rPh sb="2" eb="4">
      <t>クロジ</t>
    </rPh>
    <rPh sb="8" eb="10">
      <t>ケイエイ</t>
    </rPh>
    <phoneticPr fontId="3"/>
  </si>
  <si>
    <t>90%以下</t>
    <rPh sb="3" eb="5">
      <t>イカ</t>
    </rPh>
    <phoneticPr fontId="3"/>
  </si>
  <si>
    <t>◎　黒字健全経営</t>
    <rPh sb="2" eb="4">
      <t>クロジ</t>
    </rPh>
    <rPh sb="4" eb="6">
      <t>ケンゼン</t>
    </rPh>
    <rPh sb="6" eb="8">
      <t>ケイエイ</t>
    </rPh>
    <phoneticPr fontId="3"/>
  </si>
  <si>
    <t>損益分岐点比率の計算式（100%が分岐点でそれ以下になれば黒字化）</t>
    <rPh sb="0" eb="2">
      <t>ソンエキ</t>
    </rPh>
    <rPh sb="2" eb="5">
      <t>ブンキテン</t>
    </rPh>
    <rPh sb="5" eb="7">
      <t>ヒリツ</t>
    </rPh>
    <rPh sb="8" eb="11">
      <t>ケイサンシキ</t>
    </rPh>
    <rPh sb="17" eb="20">
      <t>ブンキテン</t>
    </rPh>
    <rPh sb="23" eb="25">
      <t>イカ</t>
    </rPh>
    <rPh sb="29" eb="32">
      <t>クロジカ</t>
    </rPh>
    <phoneticPr fontId="3"/>
  </si>
  <si>
    <t>以下の通り</t>
    <rPh sb="0" eb="2">
      <t>イカ</t>
    </rPh>
    <rPh sb="3" eb="4">
      <t>トオ</t>
    </rPh>
    <phoneticPr fontId="3"/>
  </si>
  <si>
    <t>直近の決算書から損益分岐点を計算</t>
    <rPh sb="0" eb="2">
      <t>チョッキン</t>
    </rPh>
    <rPh sb="3" eb="6">
      <t>ケッサンショ</t>
    </rPh>
    <rPh sb="8" eb="10">
      <t>ソンエキ</t>
    </rPh>
    <rPh sb="10" eb="13">
      <t>ブンキテン</t>
    </rPh>
    <rPh sb="14" eb="16">
      <t>ケイサン</t>
    </rPh>
    <phoneticPr fontId="3"/>
  </si>
  <si>
    <t>昨対売上成長性</t>
    <rPh sb="0" eb="2">
      <t>サクタイ</t>
    </rPh>
    <rPh sb="2" eb="4">
      <t>ウリアゲ</t>
    </rPh>
    <rPh sb="4" eb="7">
      <t>セイチョウセイ</t>
    </rPh>
    <phoneticPr fontId="3"/>
  </si>
  <si>
    <t>努力率(%)</t>
    <rPh sb="0" eb="2">
      <t>ドリョク</t>
    </rPh>
    <rPh sb="2" eb="3">
      <t>リツ</t>
    </rPh>
    <phoneticPr fontId="3"/>
  </si>
  <si>
    <t>金額単位：円</t>
    <rPh sb="0" eb="2">
      <t>キンガク</t>
    </rPh>
    <rPh sb="2" eb="4">
      <t>タンイ</t>
    </rPh>
    <rPh sb="5" eb="6">
      <t>エン</t>
    </rPh>
    <phoneticPr fontId="3"/>
  </si>
  <si>
    <t>金額単位：千円</t>
    <rPh sb="0" eb="2">
      <t>キンガク</t>
    </rPh>
    <rPh sb="2" eb="4">
      <t>タンイ</t>
    </rPh>
    <rPh sb="5" eb="6">
      <t>セン</t>
    </rPh>
    <rPh sb="6" eb="7">
      <t>エン</t>
    </rPh>
    <phoneticPr fontId="3"/>
  </si>
  <si>
    <t>↓太枠内に返済額を上書き入力して下さい</t>
    <rPh sb="1" eb="2">
      <t>フト</t>
    </rPh>
    <rPh sb="2" eb="4">
      <t>ワクナイ</t>
    </rPh>
    <rPh sb="5" eb="7">
      <t>ヘンサイ</t>
    </rPh>
    <rPh sb="7" eb="8">
      <t>ガク</t>
    </rPh>
    <rPh sb="9" eb="11">
      <t>ウワガ</t>
    </rPh>
    <rPh sb="12" eb="14">
      <t>ニュウリョク</t>
    </rPh>
    <rPh sb="16" eb="17">
      <t>クダ</t>
    </rPh>
    <phoneticPr fontId="3"/>
  </si>
  <si>
    <t>借入返済額</t>
    <rPh sb="0" eb="2">
      <t>カリイレ</t>
    </rPh>
    <rPh sb="2" eb="4">
      <t>ヘンサイ</t>
    </rPh>
    <rPh sb="4" eb="5">
      <t>ガク</t>
    </rPh>
    <phoneticPr fontId="3"/>
  </si>
  <si>
    <t>コロナ期(2020年度)の決算が異常な場合は</t>
    <rPh sb="3" eb="4">
      <t>キ</t>
    </rPh>
    <rPh sb="9" eb="11">
      <t>ネンド</t>
    </rPh>
    <rPh sb="13" eb="15">
      <t>ケッサン</t>
    </rPh>
    <rPh sb="16" eb="18">
      <t>イジョウ</t>
    </rPh>
    <rPh sb="19" eb="21">
      <t>バアイ</t>
    </rPh>
    <phoneticPr fontId="3"/>
  </si>
  <si>
    <t>・変動費低減率はコスト圧縮策の実効性です。購買商談力、他仕入先開拓、外注内製化など</t>
    <rPh sb="1" eb="3">
      <t>ヘンドウ</t>
    </rPh>
    <rPh sb="3" eb="4">
      <t>ヒ</t>
    </rPh>
    <rPh sb="4" eb="6">
      <t>テイゲン</t>
    </rPh>
    <rPh sb="6" eb="7">
      <t>リツ</t>
    </rPh>
    <rPh sb="11" eb="13">
      <t>アッシュク</t>
    </rPh>
    <rPh sb="13" eb="14">
      <t>サク</t>
    </rPh>
    <rPh sb="15" eb="18">
      <t>ジッコウセイ</t>
    </rPh>
    <rPh sb="21" eb="23">
      <t>コウバイ</t>
    </rPh>
    <rPh sb="23" eb="25">
      <t>ショウダン</t>
    </rPh>
    <rPh sb="25" eb="26">
      <t>リョク</t>
    </rPh>
    <rPh sb="27" eb="28">
      <t>タ</t>
    </rPh>
    <rPh sb="28" eb="30">
      <t>シイレ</t>
    </rPh>
    <rPh sb="30" eb="31">
      <t>サキ</t>
    </rPh>
    <rPh sb="31" eb="33">
      <t>カイタク</t>
    </rPh>
    <rPh sb="34" eb="36">
      <t>ガイチュウ</t>
    </rPh>
    <rPh sb="36" eb="39">
      <t>ナイセイカ</t>
    </rPh>
    <phoneticPr fontId="3"/>
  </si>
  <si>
    <t>・固定費低減策は販管費の科目毎にムダを削る。例えば拠点の縮小撤退地代家賃など</t>
    <rPh sb="1" eb="4">
      <t>コテイヒ</t>
    </rPh>
    <rPh sb="4" eb="6">
      <t>テイゲン</t>
    </rPh>
    <rPh sb="6" eb="7">
      <t>サク</t>
    </rPh>
    <rPh sb="8" eb="11">
      <t>ハンカンヒ</t>
    </rPh>
    <rPh sb="12" eb="14">
      <t>カモク</t>
    </rPh>
    <rPh sb="14" eb="15">
      <t>ゴト</t>
    </rPh>
    <rPh sb="19" eb="20">
      <t>ケズ</t>
    </rPh>
    <rPh sb="22" eb="23">
      <t>タト</t>
    </rPh>
    <rPh sb="25" eb="27">
      <t>キョテン</t>
    </rPh>
    <rPh sb="28" eb="30">
      <t>シュクショウ</t>
    </rPh>
    <rPh sb="30" eb="32">
      <t>テッタイ</t>
    </rPh>
    <rPh sb="32" eb="34">
      <t>ジダイ</t>
    </rPh>
    <rPh sb="34" eb="36">
      <t>ヤチン</t>
    </rPh>
    <phoneticPr fontId="3"/>
  </si>
  <si>
    <t>・売上成長性は新製品開発力、営業開拓力の増強です。変革への情熱を必要とします。</t>
    <rPh sb="1" eb="3">
      <t>ウリアゲ</t>
    </rPh>
    <rPh sb="3" eb="6">
      <t>セイチョウセイ</t>
    </rPh>
    <rPh sb="7" eb="10">
      <t>シンセイヒン</t>
    </rPh>
    <rPh sb="10" eb="13">
      <t>カイハツリョク</t>
    </rPh>
    <rPh sb="14" eb="16">
      <t>エイギョウ</t>
    </rPh>
    <rPh sb="16" eb="18">
      <t>カイタク</t>
    </rPh>
    <rPh sb="18" eb="19">
      <t>リョク</t>
    </rPh>
    <rPh sb="20" eb="22">
      <t>ゾウキョウ</t>
    </rPh>
    <rPh sb="25" eb="27">
      <t>ヘンカク</t>
    </rPh>
    <rPh sb="29" eb="31">
      <t>ジョウネツ</t>
    </rPh>
    <rPh sb="32" eb="34">
      <t>ヒツヨウ</t>
    </rPh>
    <phoneticPr fontId="3"/>
  </si>
  <si>
    <t>↓太枠内に上書き入力して実効性を調整して下さい</t>
    <rPh sb="1" eb="2">
      <t>フト</t>
    </rPh>
    <rPh sb="2" eb="4">
      <t>ワクナイ</t>
    </rPh>
    <rPh sb="5" eb="7">
      <t>ウワガ</t>
    </rPh>
    <rPh sb="8" eb="10">
      <t>ニュウリョク</t>
    </rPh>
    <rPh sb="12" eb="15">
      <t>ジッコウセイ</t>
    </rPh>
    <rPh sb="16" eb="18">
      <t>チョウセイ</t>
    </rPh>
    <rPh sb="20" eb="21">
      <t>クダ</t>
    </rPh>
    <phoneticPr fontId="3"/>
  </si>
  <si>
    <t>損益計算書の営業利益が黒字でも、貸借対照表の長期借入金の返済額</t>
    <rPh sb="0" eb="2">
      <t>ソンエキ</t>
    </rPh>
    <rPh sb="2" eb="5">
      <t>ケイサンショ</t>
    </rPh>
    <rPh sb="6" eb="8">
      <t>エイギョウ</t>
    </rPh>
    <rPh sb="8" eb="10">
      <t>リエキ</t>
    </rPh>
    <rPh sb="11" eb="13">
      <t>クロジ</t>
    </rPh>
    <rPh sb="16" eb="18">
      <t>タイシャク</t>
    </rPh>
    <rPh sb="18" eb="21">
      <t>タイショウヒョウ</t>
    </rPh>
    <rPh sb="22" eb="24">
      <t>チョウキ</t>
    </rPh>
    <rPh sb="24" eb="26">
      <t>カリイレ</t>
    </rPh>
    <rPh sb="26" eb="27">
      <t>キン</t>
    </rPh>
    <rPh sb="28" eb="30">
      <t>ヘンサイ</t>
    </rPh>
    <rPh sb="30" eb="31">
      <t>ガク</t>
    </rPh>
    <phoneticPr fontId="3"/>
  </si>
  <si>
    <t>を営業利益から引かないと本当の手元資金、キャッシュは残りません</t>
    <rPh sb="1" eb="3">
      <t>エイギョウ</t>
    </rPh>
    <rPh sb="3" eb="5">
      <t>リエキ</t>
    </rPh>
    <rPh sb="7" eb="8">
      <t>ヒ</t>
    </rPh>
    <rPh sb="12" eb="14">
      <t>ホントウ</t>
    </rPh>
    <rPh sb="15" eb="17">
      <t>テモト</t>
    </rPh>
    <rPh sb="17" eb="19">
      <t>シキン</t>
    </rPh>
    <rPh sb="26" eb="27">
      <t>ノコ</t>
    </rPh>
    <phoneticPr fontId="3"/>
  </si>
  <si>
    <t>●キャッシュ イズ キングの手元資金を蓄える方法（見えない時代の安全性）</t>
    <rPh sb="14" eb="16">
      <t>テモト</t>
    </rPh>
    <rPh sb="16" eb="18">
      <t>シキン</t>
    </rPh>
    <rPh sb="19" eb="20">
      <t>タクワ</t>
    </rPh>
    <rPh sb="22" eb="24">
      <t>ホウホウ</t>
    </rPh>
    <rPh sb="25" eb="26">
      <t>ミ</t>
    </rPh>
    <rPh sb="29" eb="31">
      <t>ジダイ</t>
    </rPh>
    <rPh sb="32" eb="35">
      <t>アンゼンセイ</t>
    </rPh>
    <phoneticPr fontId="3"/>
  </si>
  <si>
    <t>損益計算書の黒字（当期純利益）は決してキャッシュ（現金）ではない</t>
    <rPh sb="0" eb="2">
      <t>ソンエキ</t>
    </rPh>
    <rPh sb="2" eb="5">
      <t>ケイサンショ</t>
    </rPh>
    <rPh sb="6" eb="8">
      <t>クロジ</t>
    </rPh>
    <rPh sb="9" eb="11">
      <t>トウキ</t>
    </rPh>
    <rPh sb="11" eb="14">
      <t>ジュンリエキ</t>
    </rPh>
    <rPh sb="16" eb="17">
      <t>ケッ</t>
    </rPh>
    <rPh sb="25" eb="27">
      <t>ゲンキン</t>
    </rPh>
    <phoneticPr fontId="3"/>
  </si>
  <si>
    <t>コロナ前期(2019年度)の平常決算書で計算して下さい</t>
    <rPh sb="3" eb="4">
      <t>マエ</t>
    </rPh>
    <rPh sb="4" eb="5">
      <t>キ</t>
    </rPh>
    <rPh sb="10" eb="12">
      <t>ネンド</t>
    </rPh>
    <rPh sb="14" eb="16">
      <t>ヘイジョウ</t>
    </rPh>
    <rPh sb="16" eb="19">
      <t>ケッサンショ</t>
    </rPh>
    <rPh sb="20" eb="22">
      <t>ケイサン</t>
    </rPh>
    <rPh sb="24" eb="25">
      <t>クダ</t>
    </rPh>
    <phoneticPr fontId="3"/>
  </si>
  <si>
    <t>借入金返済を算入したキャッシュフロー損益分岐点の計算</t>
    <rPh sb="0" eb="2">
      <t>カリイレ</t>
    </rPh>
    <rPh sb="2" eb="3">
      <t>キン</t>
    </rPh>
    <rPh sb="3" eb="5">
      <t>ヘンサイ</t>
    </rPh>
    <rPh sb="6" eb="8">
      <t>サンニュウ</t>
    </rPh>
    <rPh sb="18" eb="20">
      <t>ソンエキ</t>
    </rPh>
    <rPh sb="20" eb="23">
      <t>ブンキテン</t>
    </rPh>
    <rPh sb="24" eb="26">
      <t>ケイサン</t>
    </rPh>
    <phoneticPr fontId="3"/>
  </si>
  <si>
    <t>運転資金融資の借り換え延命は借金地獄が待ち受けている</t>
    <rPh sb="0" eb="2">
      <t>ウンテン</t>
    </rPh>
    <rPh sb="2" eb="4">
      <t>シキン</t>
    </rPh>
    <rPh sb="4" eb="6">
      <t>ユウシ</t>
    </rPh>
    <rPh sb="7" eb="8">
      <t>カ</t>
    </rPh>
    <rPh sb="9" eb="10">
      <t>カ</t>
    </rPh>
    <rPh sb="11" eb="13">
      <t>エンメイ</t>
    </rPh>
    <rPh sb="14" eb="16">
      <t>シャッキン</t>
    </rPh>
    <rPh sb="16" eb="18">
      <t>ジゴク</t>
    </rPh>
    <rPh sb="19" eb="20">
      <t>マ</t>
    </rPh>
    <rPh sb="21" eb="22">
      <t>ウ</t>
    </rPh>
    <phoneticPr fontId="3"/>
  </si>
  <si>
    <t>設備投資の融資は固定資産で相殺できるポジティブ借金ですが、運転資金の融資は単なる負債のネガティブ借金です</t>
    <rPh sb="0" eb="2">
      <t>セツビ</t>
    </rPh>
    <rPh sb="2" eb="4">
      <t>トウシ</t>
    </rPh>
    <rPh sb="5" eb="7">
      <t>ユウシ</t>
    </rPh>
    <rPh sb="8" eb="10">
      <t>コテイ</t>
    </rPh>
    <rPh sb="10" eb="12">
      <t>シサン</t>
    </rPh>
    <rPh sb="13" eb="15">
      <t>ソウサイ</t>
    </rPh>
    <rPh sb="23" eb="25">
      <t>シャッキン</t>
    </rPh>
    <rPh sb="29" eb="31">
      <t>ウンテン</t>
    </rPh>
    <rPh sb="31" eb="33">
      <t>シキン</t>
    </rPh>
    <rPh sb="34" eb="36">
      <t>ユウシ</t>
    </rPh>
    <rPh sb="37" eb="38">
      <t>タン</t>
    </rPh>
    <rPh sb="40" eb="42">
      <t>フサイ</t>
    </rPh>
    <rPh sb="48" eb="50">
      <t>シャッキン</t>
    </rPh>
    <phoneticPr fontId="3"/>
  </si>
  <si>
    <t>コロナショック以前の売上に戻っても、借金返済分の利益を上積みするためには、新たな戦略の投入が必要です</t>
    <rPh sb="7" eb="9">
      <t>イゼン</t>
    </rPh>
    <rPh sb="10" eb="12">
      <t>ウリアゲ</t>
    </rPh>
    <rPh sb="13" eb="14">
      <t>モド</t>
    </rPh>
    <rPh sb="18" eb="20">
      <t>シャッキン</t>
    </rPh>
    <rPh sb="20" eb="22">
      <t>ヘンサイ</t>
    </rPh>
    <rPh sb="22" eb="23">
      <t>ブン</t>
    </rPh>
    <rPh sb="24" eb="26">
      <t>リエキ</t>
    </rPh>
    <rPh sb="27" eb="29">
      <t>ウワヅ</t>
    </rPh>
    <rPh sb="37" eb="38">
      <t>アラ</t>
    </rPh>
    <rPh sb="40" eb="42">
      <t>センリャク</t>
    </rPh>
    <rPh sb="43" eb="45">
      <t>トウニュウ</t>
    </rPh>
    <rPh sb="46" eb="48">
      <t>ヒツヨウ</t>
    </rPh>
    <phoneticPr fontId="3"/>
  </si>
  <si>
    <t>差別化戦略</t>
    <rPh sb="0" eb="3">
      <t>サベツカ</t>
    </rPh>
    <rPh sb="3" eb="5">
      <t>センリャク</t>
    </rPh>
    <phoneticPr fontId="3"/>
  </si>
  <si>
    <t>選択と集中戦略</t>
    <rPh sb="0" eb="2">
      <t>センタク</t>
    </rPh>
    <rPh sb="3" eb="5">
      <t>シュウチュウ</t>
    </rPh>
    <rPh sb="5" eb="7">
      <t>センリャク</t>
    </rPh>
    <phoneticPr fontId="3"/>
  </si>
  <si>
    <t>変動費低減効果性</t>
    <rPh sb="0" eb="2">
      <t>ヘンドウ</t>
    </rPh>
    <rPh sb="2" eb="3">
      <t>ヒ</t>
    </rPh>
    <rPh sb="3" eb="5">
      <t>テイゲン</t>
    </rPh>
    <rPh sb="5" eb="7">
      <t>コウカ</t>
    </rPh>
    <rPh sb="7" eb="8">
      <t>セイ</t>
    </rPh>
    <phoneticPr fontId="3"/>
  </si>
  <si>
    <t>固定費低減効果性</t>
    <rPh sb="0" eb="3">
      <t>コテイヒ</t>
    </rPh>
    <rPh sb="3" eb="5">
      <t>テイゲン</t>
    </rPh>
    <rPh sb="5" eb="7">
      <t>コウカ</t>
    </rPh>
    <rPh sb="7" eb="8">
      <t>セイ</t>
    </rPh>
    <phoneticPr fontId="3"/>
  </si>
  <si>
    <t>売上高成長効果性</t>
    <rPh sb="0" eb="2">
      <t>ウリアゲ</t>
    </rPh>
    <rPh sb="2" eb="3">
      <t>ダカ</t>
    </rPh>
    <rPh sb="3" eb="5">
      <t>セイチョウ</t>
    </rPh>
    <rPh sb="5" eb="7">
      <t>コウカ</t>
    </rPh>
    <rPh sb="7" eb="8">
      <t>セイ</t>
    </rPh>
    <phoneticPr fontId="3"/>
  </si>
  <si>
    <t>戦略戦術展開</t>
    <rPh sb="0" eb="2">
      <t>センリャク</t>
    </rPh>
    <rPh sb="2" eb="4">
      <t>センジュツ</t>
    </rPh>
    <rPh sb="4" eb="6">
      <t>テンカイ</t>
    </rPh>
    <phoneticPr fontId="3"/>
  </si>
  <si>
    <t>コロナショックの売上不振による運転資金の借金は、計画的に３～５年で完済する強い信念で変革に挑戦して下さい</t>
    <rPh sb="8" eb="10">
      <t>ウリアゲ</t>
    </rPh>
    <rPh sb="10" eb="12">
      <t>フシン</t>
    </rPh>
    <rPh sb="15" eb="17">
      <t>ウンテン</t>
    </rPh>
    <rPh sb="17" eb="19">
      <t>シキン</t>
    </rPh>
    <rPh sb="20" eb="22">
      <t>シャッキン</t>
    </rPh>
    <rPh sb="24" eb="27">
      <t>ケイカクテキ</t>
    </rPh>
    <rPh sb="28" eb="32">
      <t>サンカラゴネン</t>
    </rPh>
    <rPh sb="33" eb="35">
      <t>カンサイ</t>
    </rPh>
    <rPh sb="37" eb="38">
      <t>ツヨ</t>
    </rPh>
    <rPh sb="39" eb="41">
      <t>シンネン</t>
    </rPh>
    <rPh sb="42" eb="44">
      <t>ヘンカク</t>
    </rPh>
    <rPh sb="45" eb="47">
      <t>チョウセン</t>
    </rPh>
    <rPh sb="49" eb="50">
      <t>クダ</t>
    </rPh>
    <phoneticPr fontId="3"/>
  </si>
  <si>
    <t>1-1.職場のカイゼン提案活動でコストの圧縮を図る</t>
    <rPh sb="4" eb="6">
      <t>ショクバ</t>
    </rPh>
    <rPh sb="11" eb="13">
      <t>テイアン</t>
    </rPh>
    <rPh sb="13" eb="15">
      <t>カツドウ</t>
    </rPh>
    <rPh sb="20" eb="22">
      <t>アッシュク</t>
    </rPh>
    <rPh sb="23" eb="24">
      <t>ハカ</t>
    </rPh>
    <phoneticPr fontId="3"/>
  </si>
  <si>
    <t>1-2.職務のムダ・ムリ・ムラの３Ｍ徹底排除で労働時間短縮</t>
    <rPh sb="4" eb="6">
      <t>ショクム</t>
    </rPh>
    <rPh sb="18" eb="20">
      <t>テッテイ</t>
    </rPh>
    <rPh sb="20" eb="22">
      <t>ハイジョ</t>
    </rPh>
    <rPh sb="23" eb="25">
      <t>ロウドウ</t>
    </rPh>
    <rPh sb="25" eb="27">
      <t>ジカン</t>
    </rPh>
    <rPh sb="27" eb="29">
      <t>タンシュク</t>
    </rPh>
    <phoneticPr fontId="3"/>
  </si>
  <si>
    <t>1-3.デジタル化で自動化、テレワークによる迅速化、効率化</t>
    <rPh sb="8" eb="9">
      <t>カ</t>
    </rPh>
    <rPh sb="10" eb="13">
      <t>ジドウカ</t>
    </rPh>
    <rPh sb="22" eb="25">
      <t>ジンソクカ</t>
    </rPh>
    <rPh sb="26" eb="29">
      <t>コウリツカ</t>
    </rPh>
    <phoneticPr fontId="3"/>
  </si>
  <si>
    <t>単位：千円</t>
    <rPh sb="0" eb="2">
      <t>タンイ</t>
    </rPh>
    <rPh sb="3" eb="5">
      <t>センエン</t>
    </rPh>
    <phoneticPr fontId="3"/>
  </si>
  <si>
    <t>10点満点</t>
    <rPh sb="2" eb="3">
      <t>テン</t>
    </rPh>
    <rPh sb="3" eb="5">
      <t>マンテン</t>
    </rPh>
    <phoneticPr fontId="3"/>
  </si>
  <si>
    <t>総合点</t>
    <rPh sb="0" eb="2">
      <t>ソウゴウ</t>
    </rPh>
    <rPh sb="2" eb="3">
      <t>テン</t>
    </rPh>
    <phoneticPr fontId="3"/>
  </si>
  <si>
    <t>(100点満点)</t>
    <rPh sb="4" eb="5">
      <t>テン</t>
    </rPh>
    <rPh sb="5" eb="7">
      <t>マンテン</t>
    </rPh>
    <phoneticPr fontId="3"/>
  </si>
  <si>
    <t>新年度への経営課題</t>
    <rPh sb="0" eb="3">
      <t>シンネンド</t>
    </rPh>
    <rPh sb="5" eb="7">
      <t>ケイエイ</t>
    </rPh>
    <rPh sb="7" eb="9">
      <t>カダイ</t>
    </rPh>
    <phoneticPr fontId="3"/>
  </si>
  <si>
    <t>経営課題を解決する戦略の考察</t>
    <rPh sb="0" eb="2">
      <t>ケイエイ</t>
    </rPh>
    <rPh sb="2" eb="4">
      <t>カダイ</t>
    </rPh>
    <rPh sb="5" eb="7">
      <t>カイケツ</t>
    </rPh>
    <rPh sb="9" eb="11">
      <t>センリャク</t>
    </rPh>
    <rPh sb="12" eb="14">
      <t>コウサツ</t>
    </rPh>
    <phoneticPr fontId="3"/>
  </si>
  <si>
    <t>新年度への経営課題と具体的な活動方針</t>
    <rPh sb="0" eb="3">
      <t>シンネンド</t>
    </rPh>
    <rPh sb="5" eb="7">
      <t>ケイエイ</t>
    </rPh>
    <rPh sb="7" eb="9">
      <t>カダイ</t>
    </rPh>
    <rPh sb="10" eb="13">
      <t>グタイテキ</t>
    </rPh>
    <rPh sb="14" eb="16">
      <t>カツドウ</t>
    </rPh>
    <rPh sb="16" eb="18">
      <t>ホウシン</t>
    </rPh>
    <phoneticPr fontId="3"/>
  </si>
  <si>
    <t>具体的な活動方針</t>
    <rPh sb="0" eb="3">
      <t>グタイテキ</t>
    </rPh>
    <rPh sb="4" eb="6">
      <t>カツドウ</t>
    </rPh>
    <rPh sb="6" eb="8">
      <t>ホウシン</t>
    </rPh>
    <phoneticPr fontId="3"/>
  </si>
  <si>
    <t>　経営コスト圧縮で競争優位</t>
    <rPh sb="1" eb="3">
      <t>ケイエイ</t>
    </rPh>
    <rPh sb="6" eb="8">
      <t>アッシュク</t>
    </rPh>
    <rPh sb="9" eb="11">
      <t>キョウソウ</t>
    </rPh>
    <rPh sb="11" eb="13">
      <t>ユウイ</t>
    </rPh>
    <phoneticPr fontId="3"/>
  </si>
  <si>
    <t>　製品差別化、市場優位確保</t>
    <rPh sb="1" eb="3">
      <t>セイヒン</t>
    </rPh>
    <rPh sb="3" eb="6">
      <t>サベツカ</t>
    </rPh>
    <rPh sb="7" eb="9">
      <t>シジョウ</t>
    </rPh>
    <rPh sb="9" eb="11">
      <t>ユウイ</t>
    </rPh>
    <rPh sb="11" eb="13">
      <t>カクホ</t>
    </rPh>
    <phoneticPr fontId="3"/>
  </si>
  <si>
    <t>　劣性を排し優性を選択集中</t>
    <rPh sb="1" eb="3">
      <t>レッセイ</t>
    </rPh>
    <rPh sb="4" eb="5">
      <t>ハイ</t>
    </rPh>
    <rPh sb="6" eb="8">
      <t>ユウセイ</t>
    </rPh>
    <rPh sb="9" eb="11">
      <t>センタク</t>
    </rPh>
    <rPh sb="11" eb="13">
      <t>シュウチュウ</t>
    </rPh>
    <phoneticPr fontId="3"/>
  </si>
  <si>
    <r>
      <t>マクロ３Ｃ分析
・顧客</t>
    </r>
    <r>
      <rPr>
        <sz val="6"/>
        <rFont val="ＭＳ Ｐゴシック"/>
        <family val="3"/>
        <charset val="128"/>
      </rPr>
      <t>Customer</t>
    </r>
    <r>
      <rPr>
        <sz val="8"/>
        <rFont val="ＭＳ Ｐゴシック"/>
        <family val="3"/>
        <charset val="128"/>
      </rPr>
      <t xml:space="preserve">
・競合</t>
    </r>
    <r>
      <rPr>
        <sz val="6"/>
        <rFont val="ＭＳ Ｐゴシック"/>
        <family val="3"/>
        <charset val="128"/>
      </rPr>
      <t>Competitor</t>
    </r>
    <r>
      <rPr>
        <sz val="8"/>
        <rFont val="ＭＳ Ｐゴシック"/>
        <family val="3"/>
        <charset val="128"/>
      </rPr>
      <t xml:space="preserve">
・自社</t>
    </r>
    <r>
      <rPr>
        <sz val="6"/>
        <rFont val="ＭＳ Ｐゴシック"/>
        <family val="3"/>
        <charset val="128"/>
      </rPr>
      <t>Company</t>
    </r>
    <rPh sb="5" eb="7">
      <t>ブンセキ</t>
    </rPh>
    <rPh sb="9" eb="11">
      <t>コキャク</t>
    </rPh>
    <rPh sb="21" eb="23">
      <t>キョウゴウ</t>
    </rPh>
    <rPh sb="35" eb="37">
      <t>ジシャ</t>
    </rPh>
    <phoneticPr fontId="3"/>
  </si>
  <si>
    <t>3-2.敵対競合より優位な経営資源を集中活用</t>
    <rPh sb="4" eb="6">
      <t>テキタイ</t>
    </rPh>
    <rPh sb="6" eb="8">
      <t>キョウゴウ</t>
    </rPh>
    <rPh sb="10" eb="12">
      <t>ユウイ</t>
    </rPh>
    <rPh sb="13" eb="15">
      <t>ケイエイ</t>
    </rPh>
    <rPh sb="15" eb="17">
      <t>シゲン</t>
    </rPh>
    <rPh sb="18" eb="20">
      <t>シュウチュウ</t>
    </rPh>
    <rPh sb="20" eb="22">
      <t>カツヨウ</t>
    </rPh>
    <phoneticPr fontId="3"/>
  </si>
  <si>
    <t>3-3.SWOT分析、SOクロスを選択し全集中</t>
    <rPh sb="8" eb="10">
      <t>ブンセキ</t>
    </rPh>
    <rPh sb="17" eb="19">
      <t>センタク</t>
    </rPh>
    <rPh sb="20" eb="21">
      <t>ゼン</t>
    </rPh>
    <rPh sb="21" eb="23">
      <t>シュウチュウ</t>
    </rPh>
    <phoneticPr fontId="3"/>
  </si>
  <si>
    <t>2-1.機能・品質・価格・納期で生産性向上を図る競争優位</t>
    <rPh sb="4" eb="6">
      <t>キノウ</t>
    </rPh>
    <rPh sb="7" eb="9">
      <t>ヒンシツ</t>
    </rPh>
    <rPh sb="10" eb="12">
      <t>カカク</t>
    </rPh>
    <rPh sb="13" eb="15">
      <t>ノウキ</t>
    </rPh>
    <rPh sb="16" eb="19">
      <t>セイサンセイ</t>
    </rPh>
    <rPh sb="19" eb="21">
      <t>コウジョウ</t>
    </rPh>
    <rPh sb="22" eb="23">
      <t>ハカ</t>
    </rPh>
    <rPh sb="24" eb="26">
      <t>キョウソウ</t>
    </rPh>
    <rPh sb="26" eb="28">
      <t>ユウイ</t>
    </rPh>
    <phoneticPr fontId="3"/>
  </si>
  <si>
    <t>2-2.人材の能力開発、専門技能、技術革新による差別化</t>
    <rPh sb="4" eb="6">
      <t>ジンザイ</t>
    </rPh>
    <rPh sb="7" eb="9">
      <t>ノウリョク</t>
    </rPh>
    <rPh sb="9" eb="11">
      <t>カイハツ</t>
    </rPh>
    <rPh sb="12" eb="14">
      <t>センモン</t>
    </rPh>
    <rPh sb="14" eb="16">
      <t>ギノウ</t>
    </rPh>
    <rPh sb="17" eb="19">
      <t>ギジュツ</t>
    </rPh>
    <rPh sb="19" eb="21">
      <t>カクシン</t>
    </rPh>
    <rPh sb="24" eb="27">
      <t>サベツカ</t>
    </rPh>
    <phoneticPr fontId="3"/>
  </si>
  <si>
    <t>2-3.部門横断プロジェクトによるブランド新製品開発差別化</t>
    <rPh sb="4" eb="6">
      <t>ブモン</t>
    </rPh>
    <rPh sb="6" eb="8">
      <t>オウダン</t>
    </rPh>
    <rPh sb="21" eb="24">
      <t>シンセイヒン</t>
    </rPh>
    <rPh sb="24" eb="26">
      <t>カイハツ</t>
    </rPh>
    <rPh sb="26" eb="29">
      <t>サベツカ</t>
    </rPh>
    <phoneticPr fontId="3"/>
  </si>
  <si>
    <t>水平分業外注コストアップ</t>
    <rPh sb="0" eb="2">
      <t>スイヘイ</t>
    </rPh>
    <rPh sb="2" eb="4">
      <t>ブンギョウ</t>
    </rPh>
    <rPh sb="4" eb="6">
      <t>ガイチュウ</t>
    </rPh>
    <phoneticPr fontId="3"/>
  </si>
  <si>
    <t>設備投資減価償却費アップ</t>
    <rPh sb="0" eb="2">
      <t>セツビ</t>
    </rPh>
    <rPh sb="2" eb="4">
      <t>トウシ</t>
    </rPh>
    <rPh sb="4" eb="6">
      <t>ゲンカ</t>
    </rPh>
    <rPh sb="6" eb="8">
      <t>ショウキャク</t>
    </rPh>
    <rPh sb="8" eb="9">
      <t>ヒ</t>
    </rPh>
    <phoneticPr fontId="3"/>
  </si>
  <si>
    <t>コンサルティング体験での一例を挙げます</t>
    <rPh sb="8" eb="10">
      <t>タイケン</t>
    </rPh>
    <rPh sb="12" eb="14">
      <t>イチレイ</t>
    </rPh>
    <rPh sb="15" eb="16">
      <t>ア</t>
    </rPh>
    <phoneticPr fontId="3"/>
  </si>
  <si>
    <t>アメリカ、ハーバード大学院教授で経済学博士のマイケル・ポーターは、競争戦略として三つの基本戦略を唱えています</t>
    <rPh sb="10" eb="13">
      <t>ダイガクイン</t>
    </rPh>
    <rPh sb="13" eb="15">
      <t>キョウジュ</t>
    </rPh>
    <rPh sb="16" eb="19">
      <t>ケイザイガク</t>
    </rPh>
    <rPh sb="19" eb="21">
      <t>ハカセ</t>
    </rPh>
    <rPh sb="33" eb="35">
      <t>キョウソウ</t>
    </rPh>
    <rPh sb="35" eb="37">
      <t>センリャク</t>
    </rPh>
    <rPh sb="40" eb="41">
      <t>ミッ</t>
    </rPh>
    <rPh sb="43" eb="45">
      <t>キホン</t>
    </rPh>
    <rPh sb="45" eb="47">
      <t>センリャク</t>
    </rPh>
    <rPh sb="48" eb="49">
      <t>トナ</t>
    </rPh>
    <phoneticPr fontId="3"/>
  </si>
  <si>
    <t>分かりやすく、活用しやすいので、自社の組織風土に合う戦略戦術の優先順位を決めて実行に移して下さい</t>
    <rPh sb="0" eb="1">
      <t>ワ</t>
    </rPh>
    <rPh sb="7" eb="9">
      <t>カツヨウ</t>
    </rPh>
    <rPh sb="16" eb="18">
      <t>ジシャ</t>
    </rPh>
    <rPh sb="19" eb="21">
      <t>ソシキ</t>
    </rPh>
    <rPh sb="21" eb="23">
      <t>フウド</t>
    </rPh>
    <rPh sb="24" eb="25">
      <t>ア</t>
    </rPh>
    <rPh sb="26" eb="28">
      <t>センリャク</t>
    </rPh>
    <rPh sb="28" eb="30">
      <t>センジュツ</t>
    </rPh>
    <rPh sb="31" eb="33">
      <t>ユウセン</t>
    </rPh>
    <rPh sb="33" eb="35">
      <t>ジュンイ</t>
    </rPh>
    <rPh sb="36" eb="37">
      <t>キ</t>
    </rPh>
    <rPh sb="39" eb="41">
      <t>ジッコウ</t>
    </rPh>
    <rPh sb="42" eb="43">
      <t>ウツ</t>
    </rPh>
    <rPh sb="45" eb="46">
      <t>クダ</t>
    </rPh>
    <phoneticPr fontId="3"/>
  </si>
  <si>
    <t>製造原価低減率 2～10%</t>
    <rPh sb="0" eb="2">
      <t>セイゾウ</t>
    </rPh>
    <rPh sb="2" eb="4">
      <t>ゲンカ</t>
    </rPh>
    <rPh sb="4" eb="6">
      <t>テイゲン</t>
    </rPh>
    <rPh sb="6" eb="7">
      <t>リツ</t>
    </rPh>
    <phoneticPr fontId="3"/>
  </si>
  <si>
    <t>販売管理コスト圧縮率 2～5%</t>
    <rPh sb="0" eb="2">
      <t>ハンバイ</t>
    </rPh>
    <rPh sb="2" eb="4">
      <t>カンリ</t>
    </rPh>
    <rPh sb="7" eb="9">
      <t>アッシュク</t>
    </rPh>
    <rPh sb="9" eb="10">
      <t>リツ</t>
    </rPh>
    <phoneticPr fontId="3"/>
  </si>
  <si>
    <t>労務費残業圧縮率 2～5%</t>
    <rPh sb="0" eb="3">
      <t>ロウムヒ</t>
    </rPh>
    <rPh sb="3" eb="5">
      <t>ザンギョウ</t>
    </rPh>
    <rPh sb="5" eb="7">
      <t>アッシュク</t>
    </rPh>
    <rPh sb="7" eb="8">
      <t>リツ</t>
    </rPh>
    <phoneticPr fontId="3"/>
  </si>
  <si>
    <t>労働時間圧縮率 2～5%</t>
    <rPh sb="0" eb="2">
      <t>ロウドウ</t>
    </rPh>
    <rPh sb="2" eb="4">
      <t>ジカン</t>
    </rPh>
    <rPh sb="4" eb="6">
      <t>アッシュク</t>
    </rPh>
    <rPh sb="6" eb="7">
      <t>リツ</t>
    </rPh>
    <phoneticPr fontId="3"/>
  </si>
  <si>
    <t>迅速効率化、低減率 2～5%</t>
    <rPh sb="0" eb="2">
      <t>ジンソク</t>
    </rPh>
    <rPh sb="2" eb="5">
      <t>コウリツカ</t>
    </rPh>
    <rPh sb="6" eb="8">
      <t>テイゲン</t>
    </rPh>
    <rPh sb="8" eb="9">
      <t>リツ</t>
    </rPh>
    <phoneticPr fontId="3"/>
  </si>
  <si>
    <t>販売管理コスト低減率 2～5%</t>
    <rPh sb="0" eb="2">
      <t>ハンバイ</t>
    </rPh>
    <rPh sb="2" eb="4">
      <t>カンリ</t>
    </rPh>
    <rPh sb="7" eb="9">
      <t>テイゲン</t>
    </rPh>
    <rPh sb="9" eb="10">
      <t>リツ</t>
    </rPh>
    <phoneticPr fontId="3"/>
  </si>
  <si>
    <t>現有資源活用でコスト不要</t>
    <rPh sb="0" eb="2">
      <t>ゲンユウ</t>
    </rPh>
    <rPh sb="2" eb="4">
      <t>シゲン</t>
    </rPh>
    <rPh sb="4" eb="6">
      <t>カツヨウ</t>
    </rPh>
    <rPh sb="10" eb="12">
      <t>フヨウ</t>
    </rPh>
    <phoneticPr fontId="3"/>
  </si>
  <si>
    <t>研究、研修コストは小予算</t>
    <rPh sb="0" eb="2">
      <t>ケンキュウ</t>
    </rPh>
    <rPh sb="3" eb="5">
      <t>ケンシュウ</t>
    </rPh>
    <rPh sb="9" eb="10">
      <t>ショウ</t>
    </rPh>
    <rPh sb="10" eb="12">
      <t>ヨサン</t>
    </rPh>
    <phoneticPr fontId="3"/>
  </si>
  <si>
    <t>3-1.製品・顧客ABC分析でA優性重点集中</t>
    <rPh sb="4" eb="6">
      <t>セイヒン</t>
    </rPh>
    <rPh sb="7" eb="9">
      <t>コキャク</t>
    </rPh>
    <rPh sb="12" eb="14">
      <t>ブンセキ</t>
    </rPh>
    <rPh sb="16" eb="18">
      <t>ユウセイ</t>
    </rPh>
    <rPh sb="18" eb="20">
      <t>ジュウテン</t>
    </rPh>
    <rPh sb="20" eb="22">
      <t>シュウチュウ</t>
    </rPh>
    <phoneticPr fontId="3"/>
  </si>
  <si>
    <t>C劣性排除製造費、数％低減</t>
    <rPh sb="1" eb="3">
      <t>レッセイ</t>
    </rPh>
    <rPh sb="3" eb="5">
      <t>ハイジョ</t>
    </rPh>
    <rPh sb="5" eb="7">
      <t>セイゾウ</t>
    </rPh>
    <rPh sb="7" eb="8">
      <t>ヒ</t>
    </rPh>
    <rPh sb="9" eb="11">
      <t>スウパーセント</t>
    </rPh>
    <rPh sb="11" eb="13">
      <t>テイゲン</t>
    </rPh>
    <phoneticPr fontId="3"/>
  </si>
  <si>
    <t>C劣性顧客未対応、数％低減</t>
    <rPh sb="1" eb="3">
      <t>レッセイ</t>
    </rPh>
    <rPh sb="3" eb="5">
      <t>コキャク</t>
    </rPh>
    <rPh sb="5" eb="6">
      <t>ミ</t>
    </rPh>
    <rPh sb="6" eb="8">
      <t>タイオウ</t>
    </rPh>
    <rPh sb="9" eb="11">
      <t>スウパーセント</t>
    </rPh>
    <rPh sb="11" eb="13">
      <t>テイゲン</t>
    </rPh>
    <phoneticPr fontId="3"/>
  </si>
  <si>
    <t>コスト競争優位成長性、数％</t>
    <rPh sb="3" eb="5">
      <t>キョウソウ</t>
    </rPh>
    <rPh sb="5" eb="7">
      <t>ユウイ</t>
    </rPh>
    <rPh sb="7" eb="10">
      <t>セイチョウセイ</t>
    </rPh>
    <rPh sb="11" eb="13">
      <t>スウパーセント</t>
    </rPh>
    <phoneticPr fontId="3"/>
  </si>
  <si>
    <t>生産時間増で可能性、数％</t>
    <rPh sb="0" eb="2">
      <t>セイサン</t>
    </rPh>
    <rPh sb="2" eb="4">
      <t>ジカン</t>
    </rPh>
    <rPh sb="4" eb="5">
      <t>ゾウ</t>
    </rPh>
    <rPh sb="6" eb="8">
      <t>カノウ</t>
    </rPh>
    <rPh sb="8" eb="9">
      <t>セイ</t>
    </rPh>
    <rPh sb="10" eb="12">
      <t>スウパーセント</t>
    </rPh>
    <phoneticPr fontId="3"/>
  </si>
  <si>
    <t>成約率向上成長性、数％</t>
    <rPh sb="0" eb="2">
      <t>セイヤク</t>
    </rPh>
    <rPh sb="2" eb="3">
      <t>リツ</t>
    </rPh>
    <rPh sb="3" eb="5">
      <t>コウジョウ</t>
    </rPh>
    <rPh sb="5" eb="8">
      <t>セイチョウセイ</t>
    </rPh>
    <rPh sb="9" eb="11">
      <t>スウパーセント</t>
    </rPh>
    <phoneticPr fontId="3"/>
  </si>
  <si>
    <t>顧客満足による成長性、数％</t>
    <rPh sb="0" eb="2">
      <t>コキャク</t>
    </rPh>
    <rPh sb="2" eb="4">
      <t>マンゾク</t>
    </rPh>
    <rPh sb="7" eb="10">
      <t>セイチョウセイ</t>
    </rPh>
    <rPh sb="11" eb="13">
      <t>スウパーセント</t>
    </rPh>
    <phoneticPr fontId="3"/>
  </si>
  <si>
    <t>A優性集中営業成長性、数％</t>
    <rPh sb="1" eb="3">
      <t>ユウセイ</t>
    </rPh>
    <rPh sb="3" eb="5">
      <t>シュウチュウ</t>
    </rPh>
    <rPh sb="5" eb="7">
      <t>エイギョウ</t>
    </rPh>
    <rPh sb="7" eb="10">
      <t>セイチョウセイ</t>
    </rPh>
    <rPh sb="11" eb="13">
      <t>スウパーセント</t>
    </rPh>
    <phoneticPr fontId="3"/>
  </si>
  <si>
    <t>人的時間コスト</t>
    <rPh sb="0" eb="2">
      <t>ジンテキ</t>
    </rPh>
    <rPh sb="2" eb="4">
      <t>ジカン</t>
    </rPh>
    <phoneticPr fontId="3"/>
  </si>
  <si>
    <t>人的時間コスト・広告販促費</t>
    <rPh sb="0" eb="2">
      <t>ジンテキ</t>
    </rPh>
    <rPh sb="2" eb="4">
      <t>ジカン</t>
    </rPh>
    <rPh sb="8" eb="10">
      <t>コウコク</t>
    </rPh>
    <rPh sb="10" eb="12">
      <t>ハンソク</t>
    </rPh>
    <rPh sb="12" eb="13">
      <t>ヒ</t>
    </rPh>
    <phoneticPr fontId="3"/>
  </si>
  <si>
    <t>プロジェクト運営コスト</t>
    <rPh sb="6" eb="8">
      <t>ウンエイ</t>
    </rPh>
    <phoneticPr fontId="3"/>
  </si>
  <si>
    <t>既存顧客売上の維持</t>
    <rPh sb="0" eb="2">
      <t>キソン</t>
    </rPh>
    <rPh sb="2" eb="4">
      <t>コキャク</t>
    </rPh>
    <rPh sb="4" eb="6">
      <t>ウリアゲ</t>
    </rPh>
    <rPh sb="7" eb="9">
      <t>イジ</t>
    </rPh>
    <phoneticPr fontId="3"/>
  </si>
  <si>
    <t>新市場開拓成長性 3～10%</t>
    <rPh sb="0" eb="3">
      <t>シンシジョウ</t>
    </rPh>
    <rPh sb="3" eb="5">
      <t>カイタク</t>
    </rPh>
    <rPh sb="5" eb="8">
      <t>セイチョウセイ</t>
    </rPh>
    <phoneticPr fontId="3"/>
  </si>
  <si>
    <t>既存製品機能アップコスト</t>
    <rPh sb="0" eb="2">
      <t>キソン</t>
    </rPh>
    <rPh sb="2" eb="4">
      <t>セイヒン</t>
    </rPh>
    <rPh sb="4" eb="6">
      <t>キノウ</t>
    </rPh>
    <phoneticPr fontId="3"/>
  </si>
  <si>
    <t>機能アップ買換成長性、数％</t>
    <rPh sb="0" eb="2">
      <t>キノウ</t>
    </rPh>
    <rPh sb="5" eb="7">
      <t>カイカ</t>
    </rPh>
    <rPh sb="7" eb="10">
      <t>セイチョウセイ</t>
    </rPh>
    <rPh sb="11" eb="13">
      <t>スウパーセント</t>
    </rPh>
    <phoneticPr fontId="3"/>
  </si>
  <si>
    <t>経営資源や規則既定の成文化と見える化</t>
    <rPh sb="0" eb="2">
      <t>ケイエイ</t>
    </rPh>
    <rPh sb="2" eb="4">
      <t>シゲン</t>
    </rPh>
    <rPh sb="5" eb="7">
      <t>キソク</t>
    </rPh>
    <rPh sb="7" eb="9">
      <t>キテイ</t>
    </rPh>
    <rPh sb="10" eb="13">
      <t>セイブンカ</t>
    </rPh>
    <rPh sb="14" eb="15">
      <t>ミ</t>
    </rPh>
    <rPh sb="17" eb="18">
      <t>カ</t>
    </rPh>
    <phoneticPr fontId="3"/>
  </si>
  <si>
    <t>経営指針の成文化と周知徹底による理念経営活動の推進</t>
    <rPh sb="0" eb="2">
      <t>ケイエイ</t>
    </rPh>
    <rPh sb="2" eb="4">
      <t>シシン</t>
    </rPh>
    <rPh sb="5" eb="8">
      <t>セイブンカ</t>
    </rPh>
    <rPh sb="9" eb="11">
      <t>シュウチ</t>
    </rPh>
    <rPh sb="11" eb="13">
      <t>テッテイ</t>
    </rPh>
    <rPh sb="16" eb="18">
      <t>リネン</t>
    </rPh>
    <rPh sb="18" eb="20">
      <t>ケイエイ</t>
    </rPh>
    <rPh sb="20" eb="22">
      <t>カツドウ</t>
    </rPh>
    <rPh sb="23" eb="25">
      <t>スイシン</t>
    </rPh>
    <phoneticPr fontId="3"/>
  </si>
  <si>
    <t>経営戦略の詳細については、別途、3.経営計画と経営戦略の3-2.で解説します</t>
    <rPh sb="0" eb="2">
      <t>ケイエイ</t>
    </rPh>
    <rPh sb="2" eb="4">
      <t>センリャク</t>
    </rPh>
    <rPh sb="5" eb="7">
      <t>ショウサイ</t>
    </rPh>
    <rPh sb="13" eb="15">
      <t>ベット</t>
    </rPh>
    <rPh sb="18" eb="20">
      <t>ケイエイ</t>
    </rPh>
    <rPh sb="20" eb="22">
      <t>ケイカク</t>
    </rPh>
    <rPh sb="23" eb="25">
      <t>ケイエイ</t>
    </rPh>
    <rPh sb="25" eb="27">
      <t>センリャク</t>
    </rPh>
    <rPh sb="33" eb="35">
      <t>カイセツ</t>
    </rPh>
    <phoneticPr fontId="3"/>
  </si>
  <si>
    <t>運転資金融資による手元資金の有効活用</t>
    <rPh sb="0" eb="2">
      <t>ウンテン</t>
    </rPh>
    <rPh sb="2" eb="4">
      <t>シキン</t>
    </rPh>
    <rPh sb="4" eb="6">
      <t>ユウシ</t>
    </rPh>
    <rPh sb="9" eb="11">
      <t>テモト</t>
    </rPh>
    <rPh sb="11" eb="13">
      <t>シキン</t>
    </rPh>
    <rPh sb="14" eb="16">
      <t>ユウコウ</t>
    </rPh>
    <rPh sb="16" eb="18">
      <t>カツヨウ</t>
    </rPh>
    <phoneticPr fontId="3"/>
  </si>
  <si>
    <t>コスト圧縮でムダ遣いを慎み、三年間はキャッシュを保持する</t>
    <rPh sb="3" eb="5">
      <t>アッシュク</t>
    </rPh>
    <rPh sb="8" eb="9">
      <t>ヅカ</t>
    </rPh>
    <rPh sb="11" eb="12">
      <t>ツツシ</t>
    </rPh>
    <rPh sb="14" eb="17">
      <t>サンネンカン</t>
    </rPh>
    <rPh sb="24" eb="26">
      <t>ホジ</t>
    </rPh>
    <phoneticPr fontId="3"/>
  </si>
  <si>
    <t>マネジメント層のスキルアップと現場層の生産性向上</t>
    <rPh sb="6" eb="7">
      <t>ソウ</t>
    </rPh>
    <rPh sb="15" eb="17">
      <t>ゲンバ</t>
    </rPh>
    <rPh sb="17" eb="18">
      <t>ソウ</t>
    </rPh>
    <rPh sb="19" eb="22">
      <t>セイサンセイ</t>
    </rPh>
    <rPh sb="22" eb="24">
      <t>コウジョウ</t>
    </rPh>
    <phoneticPr fontId="3"/>
  </si>
  <si>
    <t>少数精鋭チーム制のフラット組織改革で目標管理体制の確立</t>
    <rPh sb="0" eb="2">
      <t>ショウスウ</t>
    </rPh>
    <rPh sb="2" eb="4">
      <t>セイエイ</t>
    </rPh>
    <rPh sb="7" eb="8">
      <t>セイ</t>
    </rPh>
    <rPh sb="13" eb="15">
      <t>ソシキ</t>
    </rPh>
    <rPh sb="15" eb="17">
      <t>カイカク</t>
    </rPh>
    <rPh sb="18" eb="20">
      <t>モクヒョウ</t>
    </rPh>
    <rPh sb="20" eb="22">
      <t>カンリ</t>
    </rPh>
    <rPh sb="22" eb="24">
      <t>タイセイ</t>
    </rPh>
    <rPh sb="25" eb="27">
      <t>カクリツ</t>
    </rPh>
    <phoneticPr fontId="3"/>
  </si>
  <si>
    <t>入荷管理システムの構築と在庫の適正化</t>
    <rPh sb="0" eb="2">
      <t>ニュウカ</t>
    </rPh>
    <rPh sb="2" eb="4">
      <t>カンリ</t>
    </rPh>
    <rPh sb="9" eb="11">
      <t>コウチク</t>
    </rPh>
    <rPh sb="12" eb="14">
      <t>ザイコ</t>
    </rPh>
    <rPh sb="15" eb="18">
      <t>テキセイカ</t>
    </rPh>
    <phoneticPr fontId="3"/>
  </si>
  <si>
    <t>出荷管理システムの構築と配送納期管理、安全管理</t>
    <rPh sb="0" eb="2">
      <t>シュッカ</t>
    </rPh>
    <rPh sb="2" eb="4">
      <t>カンリ</t>
    </rPh>
    <rPh sb="9" eb="11">
      <t>コウチク</t>
    </rPh>
    <rPh sb="12" eb="14">
      <t>ハイソウ</t>
    </rPh>
    <rPh sb="14" eb="16">
      <t>ノウキ</t>
    </rPh>
    <rPh sb="16" eb="18">
      <t>カンリ</t>
    </rPh>
    <rPh sb="19" eb="21">
      <t>アンゼン</t>
    </rPh>
    <rPh sb="21" eb="23">
      <t>カンリ</t>
    </rPh>
    <phoneticPr fontId="3"/>
  </si>
  <si>
    <t>マーケティングスキル企画力の増強</t>
    <rPh sb="10" eb="12">
      <t>キカク</t>
    </rPh>
    <rPh sb="12" eb="13">
      <t>リョク</t>
    </rPh>
    <rPh sb="14" eb="16">
      <t>ゾウキョウ</t>
    </rPh>
    <phoneticPr fontId="3"/>
  </si>
  <si>
    <t>市場ニーズに適合する商品開発力と市場開拓力の増強</t>
    <rPh sb="0" eb="2">
      <t>シジョウ</t>
    </rPh>
    <rPh sb="6" eb="8">
      <t>テキゴウ</t>
    </rPh>
    <rPh sb="10" eb="12">
      <t>ショウヒン</t>
    </rPh>
    <rPh sb="12" eb="15">
      <t>カイハツリョク</t>
    </rPh>
    <rPh sb="16" eb="18">
      <t>シジョウ</t>
    </rPh>
    <rPh sb="18" eb="20">
      <t>カイタク</t>
    </rPh>
    <rPh sb="20" eb="21">
      <t>リョク</t>
    </rPh>
    <rPh sb="22" eb="24">
      <t>ゾウキョウ</t>
    </rPh>
    <phoneticPr fontId="3"/>
  </si>
  <si>
    <t>情物一致によるコストロス低減活性化10%目標</t>
    <rPh sb="0" eb="1">
      <t>ジョウ</t>
    </rPh>
    <rPh sb="1" eb="2">
      <t>ブツ</t>
    </rPh>
    <rPh sb="2" eb="4">
      <t>イッチ</t>
    </rPh>
    <rPh sb="12" eb="14">
      <t>テイゲン</t>
    </rPh>
    <rPh sb="14" eb="17">
      <t>カッセイカ</t>
    </rPh>
    <rPh sb="20" eb="22">
      <t>モクヒョウ</t>
    </rPh>
    <phoneticPr fontId="3"/>
  </si>
  <si>
    <t>定期研修の実施と提案企画書の作成とプレゼン数増加</t>
    <rPh sb="0" eb="2">
      <t>テイキ</t>
    </rPh>
    <rPh sb="2" eb="4">
      <t>ケンシュウ</t>
    </rPh>
    <rPh sb="5" eb="7">
      <t>ジッシ</t>
    </rPh>
    <rPh sb="8" eb="10">
      <t>テイアン</t>
    </rPh>
    <rPh sb="10" eb="13">
      <t>キカクショ</t>
    </rPh>
    <rPh sb="14" eb="16">
      <t>サクセイ</t>
    </rPh>
    <rPh sb="21" eb="22">
      <t>スウ</t>
    </rPh>
    <rPh sb="22" eb="24">
      <t>ゾウカ</t>
    </rPh>
    <phoneticPr fontId="3"/>
  </si>
  <si>
    <t>アイデア提案を増やし、プロジェクト数を増やすと共に成果の判定</t>
    <rPh sb="4" eb="6">
      <t>テイアン</t>
    </rPh>
    <rPh sb="7" eb="8">
      <t>フ</t>
    </rPh>
    <rPh sb="17" eb="18">
      <t>スウ</t>
    </rPh>
    <rPh sb="19" eb="20">
      <t>フ</t>
    </rPh>
    <rPh sb="23" eb="24">
      <t>トモ</t>
    </rPh>
    <rPh sb="25" eb="27">
      <t>セイカ</t>
    </rPh>
    <rPh sb="28" eb="30">
      <t>ハンテイ</t>
    </rPh>
    <phoneticPr fontId="3"/>
  </si>
  <si>
    <t>設備生産性向上と能力開発多能工化労働生産性の向上</t>
    <rPh sb="0" eb="2">
      <t>セツビ</t>
    </rPh>
    <rPh sb="2" eb="5">
      <t>セイサンセイ</t>
    </rPh>
    <rPh sb="5" eb="7">
      <t>コウジョウ</t>
    </rPh>
    <rPh sb="8" eb="10">
      <t>ノウリョク</t>
    </rPh>
    <rPh sb="10" eb="12">
      <t>カイハツ</t>
    </rPh>
    <rPh sb="12" eb="15">
      <t>タノウコウ</t>
    </rPh>
    <rPh sb="15" eb="16">
      <t>カ</t>
    </rPh>
    <rPh sb="16" eb="18">
      <t>ロウドウ</t>
    </rPh>
    <rPh sb="18" eb="21">
      <t>セイサンセイ</t>
    </rPh>
    <rPh sb="22" eb="24">
      <t>コウジョウ</t>
    </rPh>
    <phoneticPr fontId="3"/>
  </si>
  <si>
    <t>時間当り生産性の月次数値の算定と問題解決活動の習慣化</t>
    <rPh sb="0" eb="2">
      <t>ジカン</t>
    </rPh>
    <rPh sb="2" eb="3">
      <t>アタ</t>
    </rPh>
    <rPh sb="4" eb="7">
      <t>セイサンセイ</t>
    </rPh>
    <rPh sb="8" eb="10">
      <t>ゲツジ</t>
    </rPh>
    <rPh sb="10" eb="12">
      <t>スウチ</t>
    </rPh>
    <rPh sb="13" eb="15">
      <t>サンテイ</t>
    </rPh>
    <rPh sb="16" eb="18">
      <t>モンダイ</t>
    </rPh>
    <rPh sb="18" eb="20">
      <t>カイケツ</t>
    </rPh>
    <rPh sb="20" eb="22">
      <t>カツドウ</t>
    </rPh>
    <rPh sb="23" eb="26">
      <t>シュウカンカ</t>
    </rPh>
    <phoneticPr fontId="3"/>
  </si>
  <si>
    <t>顧客の創造活動増強とリピート率を上げる受注量の増加</t>
    <rPh sb="0" eb="2">
      <t>コキャク</t>
    </rPh>
    <rPh sb="3" eb="5">
      <t>ソウゾウ</t>
    </rPh>
    <rPh sb="5" eb="7">
      <t>カツドウ</t>
    </rPh>
    <rPh sb="7" eb="9">
      <t>ゾウキョウ</t>
    </rPh>
    <rPh sb="14" eb="15">
      <t>リツ</t>
    </rPh>
    <rPh sb="16" eb="17">
      <t>ア</t>
    </rPh>
    <rPh sb="19" eb="22">
      <t>ジュチュウリョウ</t>
    </rPh>
    <rPh sb="23" eb="25">
      <t>ゾウカ</t>
    </rPh>
    <phoneticPr fontId="3"/>
  </si>
  <si>
    <t>新規顧客獲得率10%と、既存顧客リピート率10%アップ目標管理</t>
    <rPh sb="0" eb="2">
      <t>シンキ</t>
    </rPh>
    <rPh sb="2" eb="4">
      <t>コキャク</t>
    </rPh>
    <rPh sb="4" eb="6">
      <t>カクトク</t>
    </rPh>
    <rPh sb="6" eb="7">
      <t>リツ</t>
    </rPh>
    <rPh sb="12" eb="14">
      <t>キソン</t>
    </rPh>
    <rPh sb="14" eb="16">
      <t>コキャク</t>
    </rPh>
    <rPh sb="20" eb="21">
      <t>リツ</t>
    </rPh>
    <rPh sb="27" eb="29">
      <t>モクヒョウ</t>
    </rPh>
    <rPh sb="29" eb="31">
      <t>カンリ</t>
    </rPh>
    <phoneticPr fontId="3"/>
  </si>
  <si>
    <t>離反顧客を作らないアフターフォローの仕組づくり</t>
    <rPh sb="0" eb="2">
      <t>リハン</t>
    </rPh>
    <rPh sb="2" eb="4">
      <t>コキャク</t>
    </rPh>
    <rPh sb="5" eb="6">
      <t>ツク</t>
    </rPh>
    <rPh sb="18" eb="20">
      <t>シクミ</t>
    </rPh>
    <phoneticPr fontId="3"/>
  </si>
  <si>
    <t>定期的販促活動と、オプションのサブスクサービスの開発</t>
    <rPh sb="0" eb="3">
      <t>テイキテキ</t>
    </rPh>
    <rPh sb="3" eb="5">
      <t>ハンソク</t>
    </rPh>
    <rPh sb="5" eb="7">
      <t>カツドウ</t>
    </rPh>
    <rPh sb="24" eb="26">
      <t>カイハツ</t>
    </rPh>
    <phoneticPr fontId="3"/>
  </si>
  <si>
    <t>↑ここから上が設定印刷範囲です</t>
    <rPh sb="5" eb="6">
      <t>ウエ</t>
    </rPh>
    <rPh sb="7" eb="9">
      <t>セッテイ</t>
    </rPh>
    <rPh sb="9" eb="11">
      <t>インサツ</t>
    </rPh>
    <rPh sb="11" eb="13">
      <t>ハンイ</t>
    </rPh>
    <phoneticPr fontId="3"/>
  </si>
  <si>
    <t>以下のサンプルを参考に、上欄の経営課題と活動方針を成文化して下さい</t>
    <rPh sb="0" eb="2">
      <t>イカ</t>
    </rPh>
    <rPh sb="8" eb="10">
      <t>サンコウ</t>
    </rPh>
    <rPh sb="12" eb="14">
      <t>ジョウラン</t>
    </rPh>
    <rPh sb="15" eb="17">
      <t>ケイエイ</t>
    </rPh>
    <rPh sb="17" eb="19">
      <t>カダイ</t>
    </rPh>
    <rPh sb="20" eb="22">
      <t>カツドウ</t>
    </rPh>
    <rPh sb="22" eb="24">
      <t>ホウシン</t>
    </rPh>
    <rPh sb="25" eb="28">
      <t>セイブンカ</t>
    </rPh>
    <rPh sb="30" eb="31">
      <t>クダ</t>
    </rPh>
    <phoneticPr fontId="3"/>
  </si>
  <si>
    <t>変革に否定的なキャリアが多いと失敗する。評論家より提案家を用いる</t>
    <rPh sb="0" eb="2">
      <t>ヘンカク</t>
    </rPh>
    <rPh sb="3" eb="6">
      <t>ヒテイテキ</t>
    </rPh>
    <rPh sb="12" eb="13">
      <t>オオ</t>
    </rPh>
    <rPh sb="15" eb="17">
      <t>シッパイ</t>
    </rPh>
    <rPh sb="20" eb="23">
      <t>ヒョウロンカ</t>
    </rPh>
    <rPh sb="25" eb="27">
      <t>テイアン</t>
    </rPh>
    <rPh sb="27" eb="28">
      <t>カ</t>
    </rPh>
    <rPh sb="29" eb="30">
      <t>モチ</t>
    </rPh>
    <phoneticPr fontId="3"/>
  </si>
  <si>
    <t>下請体質下でカイゼン活動を根気よく続けながら生産性向上を図り、利益の最大化余力で差別化を図り下請脱皮自立する企業もある。</t>
    <rPh sb="0" eb="2">
      <t>シタウケ</t>
    </rPh>
    <rPh sb="2" eb="4">
      <t>タイシツ</t>
    </rPh>
    <rPh sb="4" eb="5">
      <t>シタ</t>
    </rPh>
    <rPh sb="10" eb="12">
      <t>カツドウ</t>
    </rPh>
    <rPh sb="13" eb="15">
      <t>コンキ</t>
    </rPh>
    <rPh sb="17" eb="18">
      <t>ツヅ</t>
    </rPh>
    <rPh sb="22" eb="25">
      <t>セイサンセイ</t>
    </rPh>
    <rPh sb="25" eb="27">
      <t>コウジョウ</t>
    </rPh>
    <rPh sb="28" eb="29">
      <t>ハカ</t>
    </rPh>
    <rPh sb="31" eb="33">
      <t>リエキ</t>
    </rPh>
    <rPh sb="34" eb="37">
      <t>サイダイカ</t>
    </rPh>
    <rPh sb="37" eb="39">
      <t>ヨリョク</t>
    </rPh>
    <rPh sb="40" eb="43">
      <t>サベツカ</t>
    </rPh>
    <rPh sb="44" eb="45">
      <t>ハカ</t>
    </rPh>
    <rPh sb="46" eb="48">
      <t>シタウケ</t>
    </rPh>
    <rPh sb="48" eb="50">
      <t>ダッピ</t>
    </rPh>
    <rPh sb="50" eb="52">
      <t>ジリツ</t>
    </rPh>
    <rPh sb="54" eb="56">
      <t>キギョウ</t>
    </rPh>
    <phoneticPr fontId="3"/>
  </si>
  <si>
    <t>1-2</t>
    <phoneticPr fontId="3"/>
  </si>
  <si>
    <r>
      <t>現状分析によるボトルネックの見極めと経営課題</t>
    </r>
    <r>
      <rPr>
        <sz val="10"/>
        <color rgb="FFFF0000"/>
        <rFont val="ＭＳ Ｐゴシック"/>
        <family val="3"/>
        <charset val="128"/>
      </rPr>
      <t>(本シート)</t>
    </r>
    <rPh sb="0" eb="2">
      <t>ゲンジョウ</t>
    </rPh>
    <rPh sb="2" eb="4">
      <t>ブンセキ</t>
    </rPh>
    <rPh sb="14" eb="16">
      <t>ミキワ</t>
    </rPh>
    <rPh sb="18" eb="20">
      <t>ケイエイ</t>
    </rPh>
    <rPh sb="20" eb="22">
      <t>カダイ</t>
    </rPh>
    <rPh sb="23" eb="24">
      <t>ホン</t>
    </rPh>
    <phoneticPr fontId="3"/>
  </si>
  <si>
    <t>損益分岐点とあるべき売上高目標の設定</t>
    <rPh sb="0" eb="2">
      <t>ソンエキ</t>
    </rPh>
    <rPh sb="2" eb="5">
      <t>ブンキテン</t>
    </rPh>
    <rPh sb="10" eb="12">
      <t>ウリアゲ</t>
    </rPh>
    <rPh sb="12" eb="13">
      <t>ダカ</t>
    </rPh>
    <rPh sb="13" eb="15">
      <t>モクヒョウ</t>
    </rPh>
    <rPh sb="16" eb="18">
      <t>セッテイ</t>
    </rPh>
    <phoneticPr fontId="3"/>
  </si>
  <si>
    <t>経営課題と解決への具体的な経営方針</t>
    <rPh sb="0" eb="2">
      <t>ケイエイ</t>
    </rPh>
    <rPh sb="2" eb="4">
      <t>カダイ</t>
    </rPh>
    <rPh sb="5" eb="7">
      <t>カイケツ</t>
    </rPh>
    <rPh sb="9" eb="12">
      <t>グタイテキ</t>
    </rPh>
    <rPh sb="13" eb="15">
      <t>ケイエイ</t>
    </rPh>
    <rPh sb="15" eb="17">
      <t>ホウシン</t>
    </rPh>
    <phoneticPr fontId="3"/>
  </si>
  <si>
    <t>現状分析によるボトルネックの見極めと経営課題</t>
    <rPh sb="0" eb="2">
      <t>ゲンジョウ</t>
    </rPh>
    <rPh sb="2" eb="4">
      <t>ブンセキ</t>
    </rPh>
    <rPh sb="14" eb="16">
      <t>ミキワ</t>
    </rPh>
    <rPh sb="18" eb="20">
      <t>ケイエイ</t>
    </rPh>
    <rPh sb="20" eb="22">
      <t>カダイ</t>
    </rPh>
    <phoneticPr fontId="3"/>
  </si>
  <si>
    <r>
      <t>損益分岐点とあるべき売上高目標の設定</t>
    </r>
    <r>
      <rPr>
        <sz val="10"/>
        <color rgb="FFFF0000"/>
        <rFont val="ＭＳ Ｐゴシック"/>
        <family val="3"/>
        <charset val="128"/>
      </rPr>
      <t>(本シート)</t>
    </r>
    <rPh sb="0" eb="2">
      <t>ソンエキ</t>
    </rPh>
    <rPh sb="2" eb="5">
      <t>ブンキテン</t>
    </rPh>
    <rPh sb="10" eb="12">
      <t>ウリアゲ</t>
    </rPh>
    <rPh sb="12" eb="13">
      <t>ダカ</t>
    </rPh>
    <rPh sb="13" eb="15">
      <t>モクヒョウ</t>
    </rPh>
    <rPh sb="16" eb="18">
      <t>セッテイ</t>
    </rPh>
    <phoneticPr fontId="3"/>
  </si>
  <si>
    <r>
      <t>経営課題と解決への具体的な経営方針</t>
    </r>
    <r>
      <rPr>
        <sz val="10"/>
        <color rgb="FFFF0000"/>
        <rFont val="ＭＳ Ｐゴシック"/>
        <family val="3"/>
        <charset val="128"/>
      </rPr>
      <t>(本シート)</t>
    </r>
    <rPh sb="0" eb="2">
      <t>ケイエイ</t>
    </rPh>
    <rPh sb="2" eb="4">
      <t>カダイ</t>
    </rPh>
    <rPh sb="5" eb="7">
      <t>カイケツ</t>
    </rPh>
    <rPh sb="9" eb="12">
      <t>グタイテキ</t>
    </rPh>
    <rPh sb="13" eb="15">
      <t>ケイエイ</t>
    </rPh>
    <rPh sb="15" eb="17">
      <t>ホウシン</t>
    </rPh>
    <phoneticPr fontId="3"/>
  </si>
  <si>
    <t>攻めの力</t>
    <rPh sb="0" eb="1">
      <t>セ</t>
    </rPh>
    <rPh sb="3" eb="4">
      <t>チカラ</t>
    </rPh>
    <phoneticPr fontId="3"/>
  </si>
  <si>
    <t>守りの力</t>
    <rPh sb="0" eb="1">
      <t>マモ</t>
    </rPh>
    <rPh sb="3" eb="4">
      <t>チカラ</t>
    </rPh>
    <phoneticPr fontId="3"/>
  </si>
  <si>
    <t>ボトルネックを見つけて正せ！</t>
    <rPh sb="7" eb="8">
      <t>ミ</t>
    </rPh>
    <rPh sb="11" eb="12">
      <t>タダ</t>
    </rPh>
    <phoneticPr fontId="3"/>
  </si>
  <si>
    <t>ネットＣＦ</t>
    <phoneticPr fontId="3"/>
  </si>
  <si>
    <t>ネットＣＦとは、"Cash is King" のキャッシュフロー、営業利益－借入返済額です</t>
    <rPh sb="33" eb="35">
      <t>エイギョウ</t>
    </rPh>
    <rPh sb="35" eb="37">
      <t>リエキ</t>
    </rPh>
    <rPh sb="38" eb="40">
      <t>カリイレ</t>
    </rPh>
    <rPh sb="40" eb="42">
      <t>ヘンサイ</t>
    </rPh>
    <rPh sb="42" eb="43">
      <t>ガク</t>
    </rPh>
    <phoneticPr fontId="3"/>
  </si>
  <si>
    <t>七転び八起きが当たり前の人生</t>
    <rPh sb="0" eb="2">
      <t>ナナコロ</t>
    </rPh>
    <rPh sb="3" eb="5">
      <t>ヤオ</t>
    </rPh>
    <rPh sb="7" eb="8">
      <t>ア</t>
    </rPh>
    <rPh sb="10" eb="11">
      <t>マエ</t>
    </rPh>
    <rPh sb="12" eb="14">
      <t>ジンセイ</t>
    </rPh>
    <phoneticPr fontId="3"/>
  </si>
  <si>
    <t>（株）一光社プロが戦略経営の道案内としてお手伝い致します。</t>
    <rPh sb="0" eb="3">
      <t>カブ</t>
    </rPh>
    <rPh sb="3" eb="6">
      <t>イッコウシャ</t>
    </rPh>
    <rPh sb="9" eb="11">
      <t>センリャク</t>
    </rPh>
    <rPh sb="11" eb="13">
      <t>ケイエイ</t>
    </rPh>
    <rPh sb="14" eb="17">
      <t>ミチアンナイ</t>
    </rPh>
    <rPh sb="21" eb="23">
      <t>テツダ</t>
    </rPh>
    <rPh sb="24" eb="25">
      <t>イタ</t>
    </rPh>
    <phoneticPr fontId="3"/>
  </si>
  <si>
    <t>本書は代表取締役会長の長山伸作が制作しています。５０歳を過ぎて事業継承しながら</t>
    <rPh sb="0" eb="2">
      <t>ホンショ</t>
    </rPh>
    <rPh sb="3" eb="5">
      <t>ダイヒョウ</t>
    </rPh>
    <rPh sb="5" eb="8">
      <t>トリシマリヤク</t>
    </rPh>
    <rPh sb="8" eb="10">
      <t>カイチョウ</t>
    </rPh>
    <rPh sb="11" eb="15">
      <t>ナガヤマシンサク</t>
    </rPh>
    <rPh sb="16" eb="18">
      <t>セイサク</t>
    </rPh>
    <rPh sb="24" eb="27">
      <t>ゴジュッサイ</t>
    </rPh>
    <rPh sb="28" eb="29">
      <t>ス</t>
    </rPh>
    <rPh sb="31" eb="33">
      <t>ジギョウ</t>
    </rPh>
    <rPh sb="33" eb="35">
      <t>ケイショウ</t>
    </rPh>
    <phoneticPr fontId="3"/>
  </si>
  <si>
    <t>第二創業として始めた経営コンサルタント体験から多数の電子出版物を著しています。</t>
    <rPh sb="0" eb="2">
      <t>ダイニ</t>
    </rPh>
    <rPh sb="2" eb="4">
      <t>ソウギョウ</t>
    </rPh>
    <rPh sb="7" eb="8">
      <t>ハジ</t>
    </rPh>
    <phoneticPr fontId="3"/>
  </si>
  <si>
    <t>弊社は広告プロダクションです。プランナーやデザイナーが高品位のプロモーション用</t>
    <rPh sb="0" eb="2">
      <t>ヘイシャ</t>
    </rPh>
    <rPh sb="3" eb="5">
      <t>コウコク</t>
    </rPh>
    <rPh sb="27" eb="30">
      <t>コウヒンイ</t>
    </rPh>
    <rPh sb="38" eb="39">
      <t>ヨウ</t>
    </rPh>
    <phoneticPr fontId="3"/>
  </si>
  <si>
    <t>販促物を制作しています。</t>
  </si>
  <si>
    <t>ひとこと</t>
    <phoneticPr fontId="3"/>
  </si>
  <si>
    <t>順風満帆で一生を終えられる目出度い人は滅多にいません。私は２８歳で起業し、今年は後期高齢者の７８歳、生涯現役ですから</t>
    <rPh sb="0" eb="4">
      <t>ジュンプウマンパン</t>
    </rPh>
    <rPh sb="5" eb="7">
      <t>イッショウ</t>
    </rPh>
    <rPh sb="8" eb="9">
      <t>オ</t>
    </rPh>
    <rPh sb="13" eb="16">
      <t>メデタ</t>
    </rPh>
    <rPh sb="17" eb="18">
      <t>ヒト</t>
    </rPh>
    <rPh sb="19" eb="21">
      <t>メッタ</t>
    </rPh>
    <phoneticPr fontId="3"/>
  </si>
  <si>
    <t>経営人生５０年になります。成功と失敗を繰り返した山あり谷ありの人生です。過去の歴史が物語っています。経済恐慌といわれ</t>
    <rPh sb="0" eb="2">
      <t>ケイエイ</t>
    </rPh>
    <rPh sb="2" eb="4">
      <t>ジンセイ</t>
    </rPh>
    <rPh sb="4" eb="7">
      <t>ゴジュウネン</t>
    </rPh>
    <rPh sb="13" eb="15">
      <t>セイコウ</t>
    </rPh>
    <rPh sb="16" eb="18">
      <t>シッパイ</t>
    </rPh>
    <rPh sb="19" eb="20">
      <t>ク</t>
    </rPh>
    <rPh sb="21" eb="22">
      <t>カエ</t>
    </rPh>
    <rPh sb="24" eb="25">
      <t>ヤマ</t>
    </rPh>
    <rPh sb="27" eb="28">
      <t>タニ</t>
    </rPh>
    <rPh sb="31" eb="33">
      <t>ジンセイ</t>
    </rPh>
    <phoneticPr fontId="3"/>
  </si>
  <si>
    <t>るものは十年周期でやってきます。私の経営体験でも、オイルショック、バブル崩壊、ＩＴバブル崩壊、リーマンショックそして</t>
    <phoneticPr fontId="3"/>
  </si>
  <si>
    <t>今回のコロナショックです。経営の極意とは、逆境を乗り越える信念です。谷底から山頂を目指す忍耐です。</t>
    <rPh sb="0" eb="2">
      <t>コンカイ</t>
    </rPh>
    <rPh sb="13" eb="15">
      <t>ケイエイ</t>
    </rPh>
    <rPh sb="16" eb="18">
      <t>ゴクイ</t>
    </rPh>
    <rPh sb="21" eb="23">
      <t>ギャッキョウ</t>
    </rPh>
    <rPh sb="24" eb="25">
      <t>ノ</t>
    </rPh>
    <rPh sb="26" eb="27">
      <t>コ</t>
    </rPh>
    <rPh sb="29" eb="31">
      <t>シンネン</t>
    </rPh>
    <rPh sb="34" eb="36">
      <t>タニソコ</t>
    </rPh>
    <rPh sb="38" eb="40">
      <t>サンチョウ</t>
    </rPh>
    <rPh sb="41" eb="43">
      <t>メザ</t>
    </rPh>
    <rPh sb="44" eb="46">
      <t>ニンタイ</t>
    </rPh>
    <phoneticPr fontId="3"/>
  </si>
  <si>
    <t>逆境は神の悪戯で、私たちにときどき試練を与えます。乗り越えることが人生です。山頂に立って乾杯しましょう。</t>
    <rPh sb="0" eb="2">
      <t>ギャッキョウ</t>
    </rPh>
    <rPh sb="3" eb="4">
      <t>カミ</t>
    </rPh>
    <rPh sb="5" eb="7">
      <t>イタズラ</t>
    </rPh>
    <rPh sb="9" eb="10">
      <t>ワタシ</t>
    </rPh>
    <rPh sb="17" eb="19">
      <t>シレン</t>
    </rPh>
    <rPh sb="20" eb="21">
      <t>アタ</t>
    </rPh>
    <rPh sb="25" eb="26">
      <t>ノ</t>
    </rPh>
    <rPh sb="27" eb="28">
      <t>コ</t>
    </rPh>
    <rPh sb="33" eb="35">
      <t>ジンセイ</t>
    </rPh>
    <rPh sb="38" eb="40">
      <t>サンチョウ</t>
    </rPh>
    <rPh sb="41" eb="42">
      <t>タ</t>
    </rPh>
    <rPh sb="44" eb="46">
      <t>カンパイ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</si>
</sst>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5" x14ac:knownFonts="1">
    <font>
      <sz val="11"/>
      <color theme="1"/>
      <name val="ＭＳ Ｐゴシック"/>
      <family val="2"/>
      <charset val="128"/>
    </font>
    <font>
      <sz val="11"/>
      <color theme="1"/>
      <name val="ＭＳ Ｐゴシック"/>
      <family val="2"/>
      <charset val="128"/>
    </font>
    <font>
      <sz val="10"/>
      <color theme="1"/>
      <name val="ＭＳ Ｐゴシック"/>
      <family val="2"/>
      <charset val="128"/>
    </font>
    <font>
      <sz val="6"/>
      <name val="ＭＳ Ｐゴシック"/>
      <family val="2"/>
      <charset val="128"/>
    </font>
    <font>
      <sz val="10"/>
      <color theme="0"/>
      <name val="ＭＳ Ｐゴシック"/>
      <family val="3"/>
      <charset val="128"/>
    </font>
    <font>
      <sz val="8"/>
      <color theme="0"/>
      <name val="ＭＳ Ｐゴシック"/>
      <family val="3"/>
      <charset val="128"/>
    </font>
    <font>
      <b/>
      <sz val="10"/>
      <color theme="1"/>
      <name val="ＭＳ Ｐゴシック"/>
      <family val="3"/>
      <charset val="128"/>
    </font>
    <font>
      <sz val="9"/>
      <color theme="1"/>
      <name val="ＭＳ Ｐゴシック"/>
      <family val="2"/>
      <charset val="128"/>
    </font>
    <font>
      <sz val="9"/>
      <color theme="1"/>
      <name val="ＭＳ Ｐゴシック"/>
      <family val="3"/>
      <charset val="128"/>
    </font>
    <font>
      <sz val="10"/>
      <color rgb="FFFF0000"/>
      <name val="ＭＳ Ｐゴシック"/>
      <family val="2"/>
      <charset val="128"/>
    </font>
    <font>
      <sz val="10"/>
      <color theme="2" tint="-9.9978637043366805E-2"/>
      <name val="ＭＳ Ｐゴシック"/>
      <family val="2"/>
      <charset val="128"/>
    </font>
    <font>
      <sz val="9"/>
      <color rgb="FFFF0000"/>
      <name val="ＭＳ Ｐゴシック"/>
      <family val="2"/>
      <charset val="128"/>
    </font>
    <font>
      <sz val="8"/>
      <color theme="1"/>
      <name val="ＭＳ Ｐゴシック"/>
      <family val="2"/>
      <charset val="128"/>
    </font>
    <font>
      <u/>
      <sz val="11"/>
      <color theme="10"/>
      <name val="ＭＳ Ｐゴシック"/>
      <family val="2"/>
      <charset val="128"/>
    </font>
    <font>
      <b/>
      <sz val="10"/>
      <color rgb="FF0070C0"/>
      <name val="ＭＳ Ｐゴシック"/>
      <family val="3"/>
      <charset val="128"/>
    </font>
    <font>
      <sz val="8"/>
      <color rgb="FFFF0000"/>
      <name val="ＭＳ Ｐゴシック"/>
      <family val="2"/>
      <charset val="128"/>
    </font>
    <font>
      <sz val="10"/>
      <color rgb="FFC00000"/>
      <name val="ＭＳ Ｐゴシック"/>
      <family val="2"/>
      <charset val="128"/>
    </font>
    <font>
      <sz val="8"/>
      <color theme="1"/>
      <name val="ＭＳ Ｐゴシック"/>
      <family val="3"/>
      <charset val="128"/>
    </font>
    <font>
      <sz val="8"/>
      <color rgb="FF0070C0"/>
      <name val="ＭＳ Ｐゴシック"/>
      <family val="3"/>
      <charset val="128"/>
    </font>
    <font>
      <sz val="10"/>
      <color theme="1"/>
      <name val="ＭＳ Ｐゴシック"/>
      <family val="3"/>
      <charset val="128"/>
    </font>
    <font>
      <b/>
      <sz val="12"/>
      <color rgb="FF0070C0"/>
      <name val="ＭＳ Ｐゴシック"/>
      <family val="3"/>
      <charset val="128"/>
    </font>
    <font>
      <sz val="10"/>
      <color theme="0"/>
      <name val="ＭＳ Ｐゴシック"/>
      <family val="2"/>
      <charset val="128"/>
    </font>
    <font>
      <b/>
      <sz val="9"/>
      <color rgb="FFFFFF00"/>
      <name val="ＭＳ Ｐゴシック"/>
      <family val="3"/>
      <charset val="128"/>
    </font>
    <font>
      <b/>
      <sz val="12"/>
      <color theme="0"/>
      <name val="ＭＳ Ｐゴシック"/>
      <family val="3"/>
      <charset val="128"/>
    </font>
    <font>
      <b/>
      <sz val="12"/>
      <color theme="1"/>
      <name val="ＭＳ Ｐゴシック"/>
      <family val="3"/>
      <charset val="128"/>
    </font>
    <font>
      <sz val="10"/>
      <color rgb="FFFF0000"/>
      <name val="ＭＳ Ｐゴシック"/>
      <family val="3"/>
      <charset val="128"/>
    </font>
    <font>
      <b/>
      <sz val="10"/>
      <color theme="0"/>
      <name val="ＭＳ Ｐゴシック"/>
      <family val="3"/>
      <charset val="128"/>
    </font>
    <font>
      <sz val="10"/>
      <name val="ＭＳ Ｐゴシック"/>
      <family val="3"/>
      <charset val="128"/>
    </font>
    <font>
      <b/>
      <sz val="10"/>
      <name val="ＭＳ Ｐゴシック"/>
      <family val="3"/>
      <charset val="128"/>
    </font>
    <font>
      <b/>
      <sz val="11"/>
      <color theme="1"/>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9"/>
      <color rgb="FFC00000"/>
      <name val="ＭＳ Ｐゴシック"/>
      <family val="3"/>
      <charset val="128"/>
    </font>
    <font>
      <sz val="6"/>
      <name val="ＭＳ Ｐゴシック"/>
      <family val="3"/>
      <charset val="128"/>
    </font>
    <font>
      <b/>
      <sz val="11"/>
      <color rgb="FFFF0000"/>
      <name val="ＭＳ Ｐゴシック"/>
      <family val="3"/>
      <charset val="128"/>
    </font>
    <font>
      <sz val="10"/>
      <color theme="1"/>
      <name val="ＭＳ ゴシック"/>
      <family val="3"/>
      <charset val="128"/>
    </font>
    <font>
      <b/>
      <sz val="12"/>
      <color rgb="FF0070C0"/>
      <name val="ＭＳ ゴシック"/>
      <family val="3"/>
      <charset val="128"/>
    </font>
    <font>
      <sz val="9"/>
      <color theme="1"/>
      <name val="ＭＳ ゴシック"/>
      <family val="3"/>
      <charset val="128"/>
    </font>
    <font>
      <sz val="9"/>
      <color rgb="FFFF0000"/>
      <name val="ＭＳ ゴシック"/>
      <family val="3"/>
      <charset val="128"/>
    </font>
    <font>
      <b/>
      <sz val="10"/>
      <color rgb="FF0070C0"/>
      <name val="ＭＳ ゴシック"/>
      <family val="3"/>
      <charset val="128"/>
    </font>
    <font>
      <b/>
      <u/>
      <sz val="11"/>
      <color theme="10"/>
      <name val="ＭＳ ゴシック"/>
      <family val="3"/>
      <charset val="128"/>
    </font>
    <font>
      <b/>
      <sz val="10"/>
      <color theme="1"/>
      <name val="ＭＳ ゴシック"/>
      <family val="3"/>
      <charset val="128"/>
    </font>
    <font>
      <b/>
      <sz val="11"/>
      <color rgb="FF0070C0"/>
      <name val="ＭＳ ゴシック"/>
      <family val="3"/>
      <charset val="128"/>
    </font>
    <font>
      <b/>
      <sz val="11"/>
      <color theme="1"/>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85">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3" xfId="0" applyFont="1" applyFill="1" applyBorder="1">
      <alignment vertical="center"/>
    </xf>
    <xf numFmtId="0" fontId="4" fillId="3" borderId="0" xfId="0" applyFont="1" applyFill="1">
      <alignment vertical="center"/>
    </xf>
    <xf numFmtId="0" fontId="5" fillId="3" borderId="0" xfId="0" applyFont="1" applyFill="1" applyAlignment="1">
      <alignment horizontal="right" vertical="center"/>
    </xf>
    <xf numFmtId="0" fontId="2" fillId="4" borderId="1" xfId="0" applyFont="1" applyFill="1" applyBorder="1">
      <alignment vertical="center"/>
    </xf>
    <xf numFmtId="0" fontId="2" fillId="4" borderId="2" xfId="0" applyFont="1" applyFill="1" applyBorder="1">
      <alignment vertical="center"/>
    </xf>
    <xf numFmtId="0" fontId="2" fillId="2" borderId="0" xfId="0" applyFont="1" applyFill="1" applyAlignment="1">
      <alignment horizontal="right" vertical="center"/>
    </xf>
    <xf numFmtId="0" fontId="2" fillId="5" borderId="1" xfId="0" applyFont="1" applyFill="1" applyBorder="1">
      <alignment vertical="center"/>
    </xf>
    <xf numFmtId="0" fontId="7" fillId="2" borderId="2" xfId="0" applyFont="1" applyFill="1" applyBorder="1">
      <alignment vertical="center"/>
    </xf>
    <xf numFmtId="0" fontId="2" fillId="6" borderId="1" xfId="0" applyFont="1" applyFill="1" applyBorder="1">
      <alignment vertical="center"/>
    </xf>
    <xf numFmtId="0" fontId="2" fillId="6" borderId="2" xfId="0" applyFont="1" applyFill="1" applyBorder="1">
      <alignment vertical="center"/>
    </xf>
    <xf numFmtId="0" fontId="2" fillId="6" borderId="3" xfId="0" applyFont="1" applyFill="1" applyBorder="1">
      <alignment vertical="center"/>
    </xf>
    <xf numFmtId="0" fontId="2" fillId="6" borderId="4" xfId="0" applyFont="1" applyFill="1" applyBorder="1">
      <alignment vertical="center"/>
    </xf>
    <xf numFmtId="0" fontId="2" fillId="6" borderId="1" xfId="0" applyFont="1" applyFill="1" applyBorder="1" applyAlignment="1">
      <alignment horizontal="center" vertical="center"/>
    </xf>
    <xf numFmtId="0" fontId="8" fillId="2" borderId="0" xfId="0" applyFont="1" applyFill="1">
      <alignment vertical="center"/>
    </xf>
    <xf numFmtId="0" fontId="2" fillId="2" borderId="0" xfId="0" applyFont="1" applyFill="1" applyBorder="1" applyAlignment="1">
      <alignment horizontal="right" vertical="center"/>
    </xf>
    <xf numFmtId="0" fontId="9" fillId="2" borderId="0" xfId="0" applyFont="1" applyFill="1">
      <alignment vertical="center"/>
    </xf>
    <xf numFmtId="0" fontId="10" fillId="0" borderId="0" xfId="0" applyFont="1">
      <alignment vertical="center"/>
    </xf>
    <xf numFmtId="0" fontId="2" fillId="4" borderId="0" xfId="0" applyFont="1" applyFill="1" applyBorder="1">
      <alignment vertical="center"/>
    </xf>
    <xf numFmtId="0" fontId="2" fillId="2" borderId="12" xfId="0" applyFont="1" applyFill="1" applyBorder="1">
      <alignment vertical="center"/>
    </xf>
    <xf numFmtId="0" fontId="2" fillId="2" borderId="0" xfId="0" applyFont="1" applyFill="1" applyBorder="1">
      <alignment vertical="center"/>
    </xf>
    <xf numFmtId="0" fontId="2" fillId="4" borderId="13" xfId="0" applyFont="1" applyFill="1" applyBorder="1">
      <alignment vertical="center"/>
    </xf>
    <xf numFmtId="0" fontId="2" fillId="5" borderId="13" xfId="0" applyFont="1" applyFill="1" applyBorder="1" applyAlignment="1">
      <alignment horizontal="right" vertical="center"/>
    </xf>
    <xf numFmtId="38" fontId="2" fillId="5" borderId="4" xfId="1" applyFont="1" applyFill="1" applyBorder="1">
      <alignment vertical="center"/>
    </xf>
    <xf numFmtId="0" fontId="2" fillId="5" borderId="14" xfId="0" applyFont="1" applyFill="1" applyBorder="1" applyAlignment="1">
      <alignment horizontal="right" vertical="center"/>
    </xf>
    <xf numFmtId="176" fontId="2" fillId="5" borderId="4" xfId="2" applyNumberFormat="1" applyFont="1" applyFill="1" applyBorder="1">
      <alignment vertical="center"/>
    </xf>
    <xf numFmtId="38" fontId="2" fillId="5" borderId="1" xfId="1" applyFont="1" applyFill="1" applyBorder="1">
      <alignment vertical="center"/>
    </xf>
    <xf numFmtId="0" fontId="11" fillId="2" borderId="0" xfId="0" applyFont="1" applyFill="1">
      <alignment vertical="center"/>
    </xf>
    <xf numFmtId="0" fontId="2" fillId="6" borderId="13" xfId="0" applyFont="1" applyFill="1" applyBorder="1">
      <alignment vertical="center"/>
    </xf>
    <xf numFmtId="38" fontId="2" fillId="5" borderId="14" xfId="1" applyFont="1" applyFill="1" applyBorder="1">
      <alignment vertical="center"/>
    </xf>
    <xf numFmtId="38" fontId="2" fillId="5" borderId="16" xfId="1" applyFont="1" applyFill="1" applyBorder="1">
      <alignment vertical="center"/>
    </xf>
    <xf numFmtId="0" fontId="6" fillId="2" borderId="0" xfId="0" applyFont="1" applyFill="1">
      <alignment vertical="center"/>
    </xf>
    <xf numFmtId="0" fontId="7" fillId="2" borderId="0" xfId="0" applyFont="1" applyFill="1">
      <alignment vertical="center"/>
    </xf>
    <xf numFmtId="0" fontId="2" fillId="6" borderId="13" xfId="0" applyFont="1" applyFill="1" applyBorder="1" applyAlignment="1">
      <alignment horizontal="center" vertical="center"/>
    </xf>
    <xf numFmtId="0" fontId="2" fillId="8" borderId="1" xfId="0" applyFont="1" applyFill="1" applyBorder="1">
      <alignment vertical="center"/>
    </xf>
    <xf numFmtId="38" fontId="2" fillId="8" borderId="1" xfId="1" applyFont="1" applyFill="1" applyBorder="1">
      <alignment vertical="center"/>
    </xf>
    <xf numFmtId="0" fontId="20" fillId="2" borderId="0" xfId="0" applyFont="1" applyFill="1">
      <alignment vertical="center"/>
    </xf>
    <xf numFmtId="0" fontId="2" fillId="4" borderId="0" xfId="0" applyFont="1" applyFill="1">
      <alignment vertical="center"/>
    </xf>
    <xf numFmtId="0" fontId="2" fillId="4" borderId="12" xfId="0" applyFont="1" applyFill="1" applyBorder="1">
      <alignment vertical="center"/>
    </xf>
    <xf numFmtId="0" fontId="8" fillId="2" borderId="12" xfId="0" applyFont="1" applyFill="1" applyBorder="1">
      <alignment vertical="center"/>
    </xf>
    <xf numFmtId="0" fontId="6" fillId="4" borderId="0" xfId="0" applyFont="1" applyFill="1">
      <alignment vertical="center"/>
    </xf>
    <xf numFmtId="0" fontId="8" fillId="4" borderId="0" xfId="0" applyFont="1" applyFill="1">
      <alignment vertical="center"/>
    </xf>
    <xf numFmtId="14" fontId="2" fillId="2" borderId="0" xfId="0" applyNumberFormat="1" applyFont="1" applyFill="1">
      <alignment vertical="center"/>
    </xf>
    <xf numFmtId="38" fontId="2" fillId="2" borderId="15" xfId="1" applyFont="1" applyFill="1" applyBorder="1" applyProtection="1">
      <alignment vertical="center"/>
      <protection locked="0"/>
    </xf>
    <xf numFmtId="0" fontId="21" fillId="2" borderId="0" xfId="0" applyFont="1" applyFill="1">
      <alignment vertical="center"/>
    </xf>
    <xf numFmtId="0" fontId="22" fillId="3" borderId="0" xfId="0" applyFont="1" applyFill="1">
      <alignment vertical="center"/>
    </xf>
    <xf numFmtId="0" fontId="2" fillId="6" borderId="11" xfId="0" applyFont="1" applyFill="1" applyBorder="1">
      <alignment vertical="center"/>
    </xf>
    <xf numFmtId="0" fontId="2" fillId="6" borderId="6" xfId="0" applyFont="1" applyFill="1" applyBorder="1">
      <alignment vertical="center"/>
    </xf>
    <xf numFmtId="0" fontId="14" fillId="2" borderId="0" xfId="0" applyFont="1" applyFill="1">
      <alignment vertical="center"/>
    </xf>
    <xf numFmtId="0" fontId="23" fillId="3" borderId="0" xfId="0" applyFont="1" applyFill="1">
      <alignment vertical="center"/>
    </xf>
    <xf numFmtId="0" fontId="24" fillId="9" borderId="0" xfId="0" applyFont="1" applyFill="1">
      <alignment vertical="center"/>
    </xf>
    <xf numFmtId="0" fontId="2" fillId="9" borderId="0" xfId="0" applyFont="1" applyFill="1">
      <alignment vertical="center"/>
    </xf>
    <xf numFmtId="0" fontId="2" fillId="4" borderId="0" xfId="0" applyFont="1" applyFill="1" applyAlignment="1">
      <alignment horizontal="right" vertical="center"/>
    </xf>
    <xf numFmtId="0" fontId="19" fillId="2" borderId="0" xfId="0" applyFont="1" applyFill="1">
      <alignment vertical="center"/>
    </xf>
    <xf numFmtId="0" fontId="2" fillId="2" borderId="1" xfId="0" applyFont="1" applyFill="1" applyBorder="1">
      <alignment vertical="center"/>
    </xf>
    <xf numFmtId="0" fontId="2" fillId="2" borderId="15" xfId="0" applyFont="1" applyFill="1" applyBorder="1" applyProtection="1">
      <alignment vertical="center"/>
      <protection locked="0"/>
    </xf>
    <xf numFmtId="0" fontId="12" fillId="2" borderId="2" xfId="0" applyFont="1" applyFill="1" applyBorder="1">
      <alignment vertical="center"/>
    </xf>
    <xf numFmtId="0" fontId="2" fillId="6" borderId="1" xfId="0" applyFont="1" applyFill="1" applyBorder="1" applyAlignment="1">
      <alignment horizontal="right" vertical="center"/>
    </xf>
    <xf numFmtId="0" fontId="2" fillId="5" borderId="1" xfId="0" applyFont="1" applyFill="1" applyBorder="1" applyAlignment="1">
      <alignment horizontal="center" vertical="center"/>
    </xf>
    <xf numFmtId="0" fontId="2" fillId="5" borderId="2" xfId="0" applyFont="1" applyFill="1" applyBorder="1">
      <alignment vertical="center"/>
    </xf>
    <xf numFmtId="0" fontId="2" fillId="6" borderId="5" xfId="0" applyFont="1" applyFill="1" applyBorder="1">
      <alignment vertical="center"/>
    </xf>
    <xf numFmtId="0" fontId="16" fillId="6" borderId="11" xfId="0" applyFont="1" applyFill="1" applyBorder="1">
      <alignment vertical="center"/>
    </xf>
    <xf numFmtId="0" fontId="2" fillId="2" borderId="22" xfId="0" applyFont="1" applyFill="1" applyBorder="1" applyProtection="1">
      <alignment vertical="center"/>
      <protection locked="0"/>
    </xf>
    <xf numFmtId="0" fontId="2" fillId="2" borderId="17" xfId="0" applyFont="1" applyFill="1" applyBorder="1" applyProtection="1">
      <alignment vertical="center"/>
      <protection locked="0"/>
    </xf>
    <xf numFmtId="0" fontId="16" fillId="2" borderId="17"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23" xfId="0" applyFont="1" applyFill="1" applyBorder="1" applyProtection="1">
      <alignment vertical="center"/>
      <protection locked="0"/>
    </xf>
    <xf numFmtId="0" fontId="2" fillId="2" borderId="3" xfId="0" applyFont="1" applyFill="1" applyBorder="1" applyProtection="1">
      <alignment vertical="center"/>
      <protection locked="0"/>
    </xf>
    <xf numFmtId="0" fontId="16" fillId="2" borderId="3"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24" xfId="0" applyFont="1" applyFill="1" applyBorder="1" applyProtection="1">
      <alignment vertical="center"/>
      <protection locked="0"/>
    </xf>
    <xf numFmtId="0" fontId="2" fillId="2" borderId="20" xfId="0" applyFont="1" applyFill="1" applyBorder="1" applyProtection="1">
      <alignment vertical="center"/>
      <protection locked="0"/>
    </xf>
    <xf numFmtId="0" fontId="16" fillId="2" borderId="20" xfId="0" applyFont="1" applyFill="1" applyBorder="1" applyProtection="1">
      <alignment vertical="center"/>
      <protection locked="0"/>
    </xf>
    <xf numFmtId="0" fontId="2" fillId="2" borderId="21" xfId="0" applyFont="1" applyFill="1" applyBorder="1" applyProtection="1">
      <alignment vertical="center"/>
      <protection locked="0"/>
    </xf>
    <xf numFmtId="0" fontId="15" fillId="2" borderId="0" xfId="0" applyFont="1" applyFill="1" applyAlignment="1">
      <alignment horizontal="right" vertical="center"/>
    </xf>
    <xf numFmtId="0" fontId="2" fillId="7" borderId="1" xfId="0" applyFont="1" applyFill="1" applyBorder="1">
      <alignment vertical="center"/>
    </xf>
    <xf numFmtId="0" fontId="2" fillId="7" borderId="1" xfId="0" applyFont="1" applyFill="1" applyBorder="1" applyAlignment="1">
      <alignment horizontal="center" vertical="center"/>
    </xf>
    <xf numFmtId="0" fontId="2" fillId="4" borderId="1" xfId="0" applyFont="1" applyFill="1" applyBorder="1" applyAlignment="1">
      <alignment horizontal="center" vertical="center"/>
    </xf>
    <xf numFmtId="0" fontId="26" fillId="3" borderId="0" xfId="0" applyFont="1" applyFill="1">
      <alignment vertical="center"/>
    </xf>
    <xf numFmtId="0" fontId="7" fillId="4" borderId="1" xfId="0" applyFont="1" applyFill="1" applyBorder="1" applyAlignment="1">
      <alignment horizontal="right" vertical="center"/>
    </xf>
    <xf numFmtId="38" fontId="2" fillId="2" borderId="1" xfId="1" applyFont="1" applyFill="1" applyBorder="1">
      <alignment vertical="center"/>
    </xf>
    <xf numFmtId="38" fontId="7" fillId="4" borderId="1" xfId="1" applyFont="1" applyFill="1" applyBorder="1">
      <alignment vertical="center"/>
    </xf>
    <xf numFmtId="9" fontId="7" fillId="4" borderId="1" xfId="2" applyFont="1" applyFill="1" applyBorder="1">
      <alignment vertical="center"/>
    </xf>
    <xf numFmtId="0" fontId="8" fillId="4" borderId="1" xfId="0" applyFont="1" applyFill="1" applyBorder="1">
      <alignment vertical="center"/>
    </xf>
    <xf numFmtId="0" fontId="27" fillId="2" borderId="0" xfId="0" applyFont="1" applyFill="1" applyBorder="1">
      <alignment vertical="center"/>
    </xf>
    <xf numFmtId="0" fontId="28" fillId="2" borderId="0" xfId="0" applyFont="1" applyFill="1" applyBorder="1">
      <alignment vertical="center"/>
    </xf>
    <xf numFmtId="0" fontId="29" fillId="2" borderId="0" xfId="0" applyFont="1" applyFill="1">
      <alignment vertical="center"/>
    </xf>
    <xf numFmtId="0" fontId="27" fillId="2" borderId="0" xfId="0" applyFont="1" applyFill="1" applyBorder="1" applyAlignment="1">
      <alignment vertical="center"/>
    </xf>
    <xf numFmtId="9" fontId="2" fillId="5" borderId="1" xfId="2" applyFont="1" applyFill="1" applyBorder="1">
      <alignment vertical="center"/>
    </xf>
    <xf numFmtId="0" fontId="6" fillId="5" borderId="1" xfId="0" applyFont="1" applyFill="1" applyBorder="1" applyAlignment="1">
      <alignment horizontal="center" vertical="center"/>
    </xf>
    <xf numFmtId="0" fontId="27" fillId="2" borderId="0" xfId="0" applyFont="1" applyFill="1" applyBorder="1" applyAlignment="1">
      <alignment horizontal="right" vertical="center"/>
    </xf>
    <xf numFmtId="0" fontId="2" fillId="4" borderId="4" xfId="0" applyFont="1" applyFill="1" applyBorder="1">
      <alignment vertical="center"/>
    </xf>
    <xf numFmtId="0" fontId="27" fillId="6" borderId="13" xfId="0" applyFont="1" applyFill="1" applyBorder="1" applyAlignment="1">
      <alignment horizontal="center" vertical="center"/>
    </xf>
    <xf numFmtId="176" fontId="27" fillId="2" borderId="0" xfId="2" applyNumberFormat="1" applyFont="1" applyFill="1" applyBorder="1" applyAlignment="1">
      <alignment vertical="center"/>
    </xf>
    <xf numFmtId="0" fontId="2" fillId="6" borderId="6" xfId="0" applyFont="1" applyFill="1" applyBorder="1" applyAlignment="1">
      <alignment horizontal="center" vertical="center"/>
    </xf>
    <xf numFmtId="0" fontId="12" fillId="2" borderId="0" xfId="0" applyFont="1" applyFill="1" applyAlignment="1">
      <alignment horizontal="right" vertical="center"/>
    </xf>
    <xf numFmtId="38" fontId="2" fillId="2" borderId="14" xfId="1" applyFont="1" applyFill="1" applyBorder="1">
      <alignment vertical="center"/>
    </xf>
    <xf numFmtId="0" fontId="2" fillId="8" borderId="7" xfId="0" applyFont="1" applyFill="1" applyBorder="1" applyAlignment="1">
      <alignment horizontal="center" vertical="center"/>
    </xf>
    <xf numFmtId="38" fontId="2" fillId="0" borderId="0" xfId="1" applyFont="1">
      <alignment vertical="center"/>
    </xf>
    <xf numFmtId="0" fontId="27" fillId="2" borderId="6" xfId="0" applyFont="1" applyFill="1" applyBorder="1" applyAlignment="1">
      <alignment vertical="center"/>
    </xf>
    <xf numFmtId="0" fontId="27" fillId="2" borderId="8" xfId="0" applyFont="1" applyFill="1" applyBorder="1" applyAlignment="1">
      <alignment vertical="center"/>
    </xf>
    <xf numFmtId="0" fontId="27" fillId="2" borderId="10" xfId="0" applyFont="1" applyFill="1" applyBorder="1" applyAlignment="1">
      <alignment vertical="center"/>
    </xf>
    <xf numFmtId="0" fontId="27" fillId="2" borderId="11" xfId="0" applyFont="1" applyFill="1" applyBorder="1" applyAlignment="1">
      <alignment vertical="center"/>
    </xf>
    <xf numFmtId="0" fontId="27" fillId="2" borderId="12" xfId="0" applyFont="1" applyFill="1" applyBorder="1" applyAlignment="1">
      <alignment vertical="center"/>
    </xf>
    <xf numFmtId="0" fontId="27" fillId="6" borderId="2" xfId="0" applyFont="1" applyFill="1" applyBorder="1" applyAlignment="1">
      <alignment vertical="center"/>
    </xf>
    <xf numFmtId="0" fontId="27" fillId="6" borderId="4" xfId="0" applyFont="1" applyFill="1" applyBorder="1" applyAlignment="1">
      <alignment vertical="center"/>
    </xf>
    <xf numFmtId="0" fontId="27" fillId="6" borderId="3" xfId="0" applyFont="1" applyFill="1" applyBorder="1" applyAlignment="1">
      <alignment vertical="center"/>
    </xf>
    <xf numFmtId="0" fontId="27" fillId="4" borderId="6" xfId="0" applyFont="1" applyFill="1" applyBorder="1" applyAlignment="1">
      <alignment vertical="center"/>
    </xf>
    <xf numFmtId="0" fontId="27" fillId="4" borderId="8" xfId="0" applyFont="1" applyFill="1" applyBorder="1" applyAlignment="1">
      <alignment vertical="center"/>
    </xf>
    <xf numFmtId="0" fontId="27" fillId="4" borderId="9" xfId="0" applyFont="1" applyFill="1" applyBorder="1" applyAlignment="1">
      <alignment vertical="center"/>
    </xf>
    <xf numFmtId="0" fontId="27" fillId="4" borderId="10" xfId="0" applyFont="1" applyFill="1" applyBorder="1" applyAlignment="1">
      <alignment vertical="center"/>
    </xf>
    <xf numFmtId="0" fontId="30" fillId="2" borderId="5" xfId="0" applyFont="1" applyFill="1" applyBorder="1" applyAlignment="1">
      <alignment vertical="center"/>
    </xf>
    <xf numFmtId="0" fontId="30" fillId="2" borderId="7" xfId="0" applyFont="1" applyFill="1" applyBorder="1" applyAlignment="1">
      <alignment vertical="center"/>
    </xf>
    <xf numFmtId="0" fontId="30" fillId="2" borderId="9" xfId="0" applyFont="1" applyFill="1" applyBorder="1" applyAlignment="1">
      <alignment vertical="center"/>
    </xf>
    <xf numFmtId="0" fontId="31" fillId="2" borderId="0" xfId="0" applyFont="1" applyFill="1" applyBorder="1" applyAlignment="1">
      <alignment horizontal="right" vertical="center"/>
    </xf>
    <xf numFmtId="0" fontId="27" fillId="2" borderId="0" xfId="0" applyFont="1" applyFill="1" applyBorder="1" applyAlignment="1">
      <alignment horizontal="center" vertical="center"/>
    </xf>
    <xf numFmtId="38" fontId="27" fillId="2" borderId="0" xfId="1" applyFont="1" applyFill="1" applyBorder="1">
      <alignment vertical="center"/>
    </xf>
    <xf numFmtId="176" fontId="27" fillId="2" borderId="0" xfId="2" applyNumberFormat="1" applyFont="1" applyFill="1" applyBorder="1">
      <alignment vertical="center"/>
    </xf>
    <xf numFmtId="0" fontId="31" fillId="2" borderId="0" xfId="0" applyFont="1" applyFill="1" applyBorder="1">
      <alignment vertical="center"/>
    </xf>
    <xf numFmtId="0" fontId="27" fillId="2" borderId="12" xfId="0" applyFont="1" applyFill="1" applyBorder="1" applyAlignment="1">
      <alignment horizontal="right" vertical="center"/>
    </xf>
    <xf numFmtId="0" fontId="2" fillId="0" borderId="0" xfId="0" applyFont="1" applyBorder="1" applyAlignment="1">
      <alignment horizontal="right" vertical="center"/>
    </xf>
    <xf numFmtId="0" fontId="32" fillId="2" borderId="12" xfId="0" applyFont="1" applyFill="1" applyBorder="1" applyAlignment="1">
      <alignment vertical="center"/>
    </xf>
    <xf numFmtId="0" fontId="27" fillId="6" borderId="1" xfId="0" applyFont="1" applyFill="1" applyBorder="1" applyAlignment="1">
      <alignment vertical="center"/>
    </xf>
    <xf numFmtId="0" fontId="27" fillId="6" borderId="1" xfId="0" applyFont="1" applyFill="1" applyBorder="1" applyAlignment="1">
      <alignment horizontal="right" vertical="center"/>
    </xf>
    <xf numFmtId="0" fontId="27" fillId="4" borderId="1" xfId="0" applyFont="1" applyFill="1" applyBorder="1" applyAlignment="1">
      <alignment vertical="center"/>
    </xf>
    <xf numFmtId="0" fontId="27" fillId="5" borderId="1" xfId="0" applyFont="1" applyFill="1" applyBorder="1" applyAlignment="1">
      <alignment vertical="center"/>
    </xf>
    <xf numFmtId="0" fontId="28" fillId="4" borderId="5" xfId="0" applyFont="1" applyFill="1" applyBorder="1" applyAlignment="1">
      <alignment vertical="center"/>
    </xf>
    <xf numFmtId="0" fontId="33" fillId="4" borderId="7" xfId="0" applyFont="1" applyFill="1" applyBorder="1" applyAlignment="1">
      <alignment vertical="center"/>
    </xf>
    <xf numFmtId="0" fontId="30" fillId="2" borderId="11" xfId="0" applyFont="1" applyFill="1" applyBorder="1" applyAlignment="1">
      <alignment vertical="center"/>
    </xf>
    <xf numFmtId="0" fontId="30" fillId="2" borderId="0" xfId="0" applyFont="1" applyFill="1" applyBorder="1" applyAlignment="1">
      <alignment vertical="center"/>
    </xf>
    <xf numFmtId="0" fontId="30" fillId="2" borderId="12" xfId="0" applyFont="1" applyFill="1" applyBorder="1" applyAlignment="1">
      <alignment vertical="center"/>
    </xf>
    <xf numFmtId="0" fontId="7" fillId="2" borderId="3" xfId="0" applyFont="1" applyFill="1" applyBorder="1">
      <alignment vertical="center"/>
    </xf>
    <xf numFmtId="0" fontId="7" fillId="2" borderId="4" xfId="0" applyFont="1" applyFill="1" applyBorder="1">
      <alignment vertical="center"/>
    </xf>
    <xf numFmtId="0" fontId="27" fillId="2" borderId="3" xfId="0" applyFont="1" applyFill="1" applyBorder="1" applyAlignment="1" applyProtection="1">
      <alignment vertical="center"/>
      <protection locked="0"/>
    </xf>
    <xf numFmtId="0" fontId="27" fillId="4" borderId="2" xfId="0" applyFont="1" applyFill="1" applyBorder="1" applyAlignment="1">
      <alignment vertical="center"/>
    </xf>
    <xf numFmtId="0" fontId="27" fillId="5" borderId="2" xfId="0" applyFont="1" applyFill="1" applyBorder="1" applyAlignment="1">
      <alignment vertical="center"/>
    </xf>
    <xf numFmtId="0" fontId="27" fillId="6" borderId="11" xfId="0" applyFont="1" applyFill="1" applyBorder="1" applyAlignment="1">
      <alignment vertical="center"/>
    </xf>
    <xf numFmtId="0" fontId="27" fillId="2" borderId="22" xfId="0" applyFont="1" applyFill="1" applyBorder="1" applyAlignment="1" applyProtection="1">
      <alignment vertical="center"/>
      <protection locked="0"/>
    </xf>
    <xf numFmtId="0" fontId="27" fillId="2" borderId="17" xfId="0" applyFont="1" applyFill="1" applyBorder="1" applyAlignment="1" applyProtection="1">
      <alignment vertical="center"/>
      <protection locked="0"/>
    </xf>
    <xf numFmtId="0" fontId="27" fillId="2" borderId="23" xfId="0" applyFont="1" applyFill="1" applyBorder="1" applyAlignment="1" applyProtection="1">
      <alignment vertical="center"/>
      <protection locked="0"/>
    </xf>
    <xf numFmtId="0" fontId="27" fillId="2" borderId="24" xfId="0" applyFont="1" applyFill="1" applyBorder="1" applyAlignment="1" applyProtection="1">
      <alignment vertical="center"/>
      <protection locked="0"/>
    </xf>
    <xf numFmtId="0" fontId="27" fillId="2" borderId="20" xfId="0" applyFont="1" applyFill="1" applyBorder="1" applyAlignment="1" applyProtection="1">
      <alignment vertical="center"/>
      <protection locked="0"/>
    </xf>
    <xf numFmtId="176" fontId="27" fillId="2" borderId="15" xfId="2" applyNumberFormat="1" applyFont="1" applyFill="1" applyBorder="1" applyAlignment="1" applyProtection="1">
      <alignment vertical="center"/>
      <protection locked="0"/>
    </xf>
    <xf numFmtId="38" fontId="10" fillId="0" borderId="0" xfId="1" applyFont="1">
      <alignment vertical="center"/>
    </xf>
    <xf numFmtId="0" fontId="2" fillId="6" borderId="0" xfId="0" applyFont="1" applyFill="1">
      <alignment vertical="center"/>
    </xf>
    <xf numFmtId="0" fontId="24" fillId="10" borderId="0" xfId="0" quotePrefix="1" applyNumberFormat="1" applyFont="1" applyFill="1">
      <alignment vertical="center"/>
    </xf>
    <xf numFmtId="0" fontId="6" fillId="4" borderId="13" xfId="0" applyFont="1" applyFill="1" applyBorder="1">
      <alignment vertical="center"/>
    </xf>
    <xf numFmtId="0" fontId="6" fillId="4" borderId="14" xfId="0" applyFont="1" applyFill="1" applyBorder="1">
      <alignment vertical="center"/>
    </xf>
    <xf numFmtId="0" fontId="6" fillId="5" borderId="13" xfId="0" applyFont="1" applyFill="1" applyBorder="1">
      <alignment vertical="center"/>
    </xf>
    <xf numFmtId="0" fontId="6" fillId="5" borderId="14" xfId="0" applyFont="1" applyFill="1" applyBorder="1">
      <alignment vertical="center"/>
    </xf>
    <xf numFmtId="0" fontId="35" fillId="2" borderId="0" xfId="0" applyFont="1" applyFill="1" applyAlignment="1"/>
    <xf numFmtId="0" fontId="36" fillId="2" borderId="0" xfId="0" applyFont="1" applyFill="1">
      <alignment vertical="center"/>
    </xf>
    <xf numFmtId="0" fontId="37" fillId="2" borderId="0" xfId="0" applyFont="1" applyFill="1">
      <alignment vertical="center"/>
    </xf>
    <xf numFmtId="0" fontId="38" fillId="2" borderId="0" xfId="0" applyFont="1" applyFill="1">
      <alignment vertical="center"/>
    </xf>
    <xf numFmtId="0" fontId="40" fillId="2" borderId="0" xfId="0" applyFont="1" applyFill="1" applyAlignment="1">
      <alignment horizontal="right" vertical="center"/>
    </xf>
    <xf numFmtId="0" fontId="41" fillId="2" borderId="0" xfId="3" applyFont="1" applyFill="1" applyAlignment="1">
      <alignment horizontal="left" vertical="center"/>
    </xf>
    <xf numFmtId="0" fontId="42" fillId="2" borderId="0" xfId="0" applyFont="1" applyFill="1" applyAlignment="1">
      <alignment horizontal="left" vertical="center"/>
    </xf>
    <xf numFmtId="0" fontId="43" fillId="2" borderId="0" xfId="0" applyFont="1" applyFill="1">
      <alignment vertical="center"/>
    </xf>
    <xf numFmtId="0" fontId="40" fillId="2" borderId="0" xfId="0" applyFont="1" applyFill="1" applyAlignment="1">
      <alignment horizontal="left" vertical="center"/>
    </xf>
    <xf numFmtId="0" fontId="39" fillId="2" borderId="0" xfId="0" applyFont="1" applyFill="1" applyAlignment="1">
      <alignment horizontal="right" vertical="center"/>
    </xf>
    <xf numFmtId="0" fontId="38" fillId="2" borderId="0" xfId="0" applyFont="1" applyFill="1" applyAlignment="1">
      <alignment horizontal="right" vertical="center"/>
    </xf>
    <xf numFmtId="14" fontId="38" fillId="2" borderId="0" xfId="0" applyNumberFormat="1" applyFont="1" applyFill="1">
      <alignment vertical="center"/>
    </xf>
    <xf numFmtId="0" fontId="40" fillId="2" borderId="0" xfId="0" applyFont="1" applyFill="1">
      <alignment vertical="center"/>
    </xf>
    <xf numFmtId="0" fontId="2" fillId="11" borderId="0" xfId="0" applyFont="1" applyFill="1">
      <alignment vertical="center"/>
    </xf>
    <xf numFmtId="0" fontId="36" fillId="11" borderId="0" xfId="0" applyFont="1" applyFill="1">
      <alignment vertical="center"/>
    </xf>
    <xf numFmtId="0" fontId="26" fillId="11" borderId="0" xfId="0" applyFont="1" applyFill="1">
      <alignment vertical="center"/>
    </xf>
    <xf numFmtId="0" fontId="44" fillId="2" borderId="0" xfId="0" applyFont="1" applyFill="1">
      <alignment vertical="center"/>
    </xf>
    <xf numFmtId="0" fontId="41" fillId="2" borderId="0" xfId="3" applyFont="1" applyFill="1" applyAlignment="1">
      <alignment horizontal="left" vertical="center"/>
    </xf>
    <xf numFmtId="0" fontId="42" fillId="2" borderId="0" xfId="0" applyFont="1" applyFill="1" applyAlignment="1">
      <alignment horizontal="left" vertical="center"/>
    </xf>
    <xf numFmtId="0" fontId="17" fillId="2" borderId="5"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31" fillId="2" borderId="16" xfId="0" applyFont="1" applyFill="1" applyBorder="1" applyAlignment="1">
      <alignment horizontal="left" vertical="center" wrapText="1"/>
    </xf>
    <xf numFmtId="0" fontId="31" fillId="2" borderId="14" xfId="0" applyFont="1" applyFill="1" applyBorder="1" applyAlignment="1">
      <alignment horizontal="left" vertical="center" wrapTex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cat>
            <c:strRef>
              <c:f>'121現状分析'!$O$48:$O$57</c:f>
              <c:strCache>
                <c:ptCount val="10"/>
                <c:pt idx="0">
                  <c:v>基盤整備力</c:v>
                </c:pt>
                <c:pt idx="1">
                  <c:v>財務力</c:v>
                </c:pt>
                <c:pt idx="2">
                  <c:v>組織力</c:v>
                </c:pt>
                <c:pt idx="3">
                  <c:v>購買調達力</c:v>
                </c:pt>
                <c:pt idx="4">
                  <c:v>物流力</c:v>
                </c:pt>
                <c:pt idx="5">
                  <c:v>企画力</c:v>
                </c:pt>
                <c:pt idx="6">
                  <c:v>開発力</c:v>
                </c:pt>
                <c:pt idx="7">
                  <c:v>製造力</c:v>
                </c:pt>
                <c:pt idx="8">
                  <c:v>営業販売力</c:v>
                </c:pt>
                <c:pt idx="9">
                  <c:v>サービス力</c:v>
                </c:pt>
              </c:strCache>
            </c:strRef>
          </c:cat>
          <c:val>
            <c:numRef>
              <c:f>'121現状分析'!$P$48:$P$57</c:f>
              <c:numCache>
                <c:formatCode>General</c:formatCode>
                <c:ptCount val="10"/>
                <c:pt idx="0">
                  <c:v>10</c:v>
                </c:pt>
                <c:pt idx="1">
                  <c:v>6</c:v>
                </c:pt>
                <c:pt idx="2">
                  <c:v>8</c:v>
                </c:pt>
                <c:pt idx="3">
                  <c:v>9</c:v>
                </c:pt>
                <c:pt idx="4">
                  <c:v>8</c:v>
                </c:pt>
                <c:pt idx="5">
                  <c:v>5</c:v>
                </c:pt>
                <c:pt idx="6">
                  <c:v>4</c:v>
                </c:pt>
                <c:pt idx="7">
                  <c:v>7</c:v>
                </c:pt>
                <c:pt idx="8">
                  <c:v>4</c:v>
                </c:pt>
                <c:pt idx="9">
                  <c:v>4</c:v>
                </c:pt>
              </c:numCache>
            </c:numRef>
          </c:val>
          <c:extLst>
            <c:ext xmlns:c16="http://schemas.microsoft.com/office/drawing/2014/chart" uri="{C3380CC4-5D6E-409C-BE32-E72D297353CC}">
              <c16:uniqueId val="{00000000-121E-4F91-9302-97BBCF828A7D}"/>
            </c:ext>
          </c:extLst>
        </c:ser>
        <c:dLbls>
          <c:showLegendKey val="0"/>
          <c:showVal val="0"/>
          <c:showCatName val="0"/>
          <c:showSerName val="0"/>
          <c:showPercent val="0"/>
          <c:showBubbleSize val="0"/>
        </c:dLbls>
        <c:axId val="2058324144"/>
        <c:axId val="2058325392"/>
      </c:radarChart>
      <c:catAx>
        <c:axId val="205832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crossAx val="2058325392"/>
        <c:crosses val="autoZero"/>
        <c:auto val="1"/>
        <c:lblAlgn val="ctr"/>
        <c:lblOffset val="100"/>
        <c:noMultiLvlLbl val="0"/>
      </c:catAx>
      <c:valAx>
        <c:axId val="2058325392"/>
        <c:scaling>
          <c:orientation val="minMax"/>
          <c:max val="10"/>
        </c:scaling>
        <c:delete val="0"/>
        <c:axPos val="l"/>
        <c:majorGridlines>
          <c:spPr>
            <a:ln w="9525" cap="flat" cmpd="sng" algn="ctr">
              <a:solidFill>
                <a:schemeClr val="accent6"/>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58324144"/>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strRef>
              <c:f>'122損益分岐点'!$O$57</c:f>
              <c:strCache>
                <c:ptCount val="1"/>
                <c:pt idx="0">
                  <c:v>変動費</c:v>
                </c:pt>
              </c:strCache>
            </c:strRef>
          </c:tx>
          <c:spPr>
            <a:solidFill>
              <a:schemeClr val="accent6">
                <a:lumMod val="60000"/>
                <a:lumOff val="40000"/>
              </a:schemeClr>
            </a:solidFill>
            <a:ln>
              <a:noFill/>
            </a:ln>
            <a:effectLst/>
          </c:spPr>
          <c:invertIfNegative val="0"/>
          <c:cat>
            <c:strRef>
              <c:f>'122損益分岐点'!$P$54:$T$54</c:f>
              <c:strCache>
                <c:ptCount val="5"/>
                <c:pt idx="0">
                  <c:v>2021年度</c:v>
                </c:pt>
                <c:pt idx="1">
                  <c:v>2022年度</c:v>
                </c:pt>
                <c:pt idx="2">
                  <c:v>2023年度</c:v>
                </c:pt>
                <c:pt idx="3">
                  <c:v>2024年度</c:v>
                </c:pt>
                <c:pt idx="4">
                  <c:v>2025年度</c:v>
                </c:pt>
              </c:strCache>
            </c:strRef>
          </c:cat>
          <c:val>
            <c:numRef>
              <c:f>'122損益分岐点'!$P$57:$T$57</c:f>
              <c:numCache>
                <c:formatCode>#,##0_);[Red]\(#,##0\)</c:formatCode>
                <c:ptCount val="5"/>
                <c:pt idx="0">
                  <c:v>29869.999999999996</c:v>
                </c:pt>
                <c:pt idx="1">
                  <c:v>30766.1</c:v>
                </c:pt>
                <c:pt idx="2">
                  <c:v>31689.082999999999</c:v>
                </c:pt>
                <c:pt idx="3">
                  <c:v>32639.755489999996</c:v>
                </c:pt>
                <c:pt idx="4">
                  <c:v>33618.948154699996</c:v>
                </c:pt>
              </c:numCache>
            </c:numRef>
          </c:val>
          <c:extLst>
            <c:ext xmlns:c16="http://schemas.microsoft.com/office/drawing/2014/chart" uri="{C3380CC4-5D6E-409C-BE32-E72D297353CC}">
              <c16:uniqueId val="{00000002-31BD-4232-892D-E9E0141DD8C5}"/>
            </c:ext>
          </c:extLst>
        </c:ser>
        <c:ser>
          <c:idx val="3"/>
          <c:order val="3"/>
          <c:tx>
            <c:strRef>
              <c:f>'122損益分岐点'!$O$58</c:f>
              <c:strCache>
                <c:ptCount val="1"/>
                <c:pt idx="0">
                  <c:v>固定費</c:v>
                </c:pt>
              </c:strCache>
            </c:strRef>
          </c:tx>
          <c:spPr>
            <a:solidFill>
              <a:schemeClr val="accent4">
                <a:lumMod val="60000"/>
                <a:lumOff val="40000"/>
              </a:schemeClr>
            </a:solidFill>
            <a:ln>
              <a:noFill/>
            </a:ln>
            <a:effectLst/>
          </c:spPr>
          <c:invertIfNegative val="0"/>
          <c:cat>
            <c:strRef>
              <c:f>'122損益分岐点'!$P$54:$T$54</c:f>
              <c:strCache>
                <c:ptCount val="5"/>
                <c:pt idx="0">
                  <c:v>2021年度</c:v>
                </c:pt>
                <c:pt idx="1">
                  <c:v>2022年度</c:v>
                </c:pt>
                <c:pt idx="2">
                  <c:v>2023年度</c:v>
                </c:pt>
                <c:pt idx="3">
                  <c:v>2024年度</c:v>
                </c:pt>
                <c:pt idx="4">
                  <c:v>2025年度</c:v>
                </c:pt>
              </c:strCache>
            </c:strRef>
          </c:cat>
          <c:val>
            <c:numRef>
              <c:f>'122損益分岐点'!$P$58:$T$58</c:f>
              <c:numCache>
                <c:formatCode>#,##0_);[Red]\(#,##0\)</c:formatCode>
                <c:ptCount val="5"/>
                <c:pt idx="0">
                  <c:v>78400</c:v>
                </c:pt>
                <c:pt idx="1">
                  <c:v>76832</c:v>
                </c:pt>
                <c:pt idx="2">
                  <c:v>75295.360000000001</c:v>
                </c:pt>
                <c:pt idx="3">
                  <c:v>73789.452799999999</c:v>
                </c:pt>
                <c:pt idx="4">
                  <c:v>72313.663744000005</c:v>
                </c:pt>
              </c:numCache>
            </c:numRef>
          </c:val>
          <c:extLst>
            <c:ext xmlns:c16="http://schemas.microsoft.com/office/drawing/2014/chart" uri="{C3380CC4-5D6E-409C-BE32-E72D297353CC}">
              <c16:uniqueId val="{00000003-31BD-4232-892D-E9E0141DD8C5}"/>
            </c:ext>
          </c:extLst>
        </c:ser>
        <c:ser>
          <c:idx val="4"/>
          <c:order val="4"/>
          <c:tx>
            <c:strRef>
              <c:f>'122損益分岐点'!$O$59</c:f>
              <c:strCache>
                <c:ptCount val="1"/>
                <c:pt idx="0">
                  <c:v>営業利益</c:v>
                </c:pt>
              </c:strCache>
            </c:strRef>
          </c:tx>
          <c:spPr>
            <a:solidFill>
              <a:schemeClr val="accent5">
                <a:lumMod val="60000"/>
                <a:lumOff val="40000"/>
              </a:schemeClr>
            </a:solidFill>
            <a:ln>
              <a:noFill/>
            </a:ln>
            <a:effectLst/>
          </c:spPr>
          <c:invertIfNegative val="0"/>
          <c:cat>
            <c:strRef>
              <c:f>'122損益分岐点'!$P$54:$T$54</c:f>
              <c:strCache>
                <c:ptCount val="5"/>
                <c:pt idx="0">
                  <c:v>2021年度</c:v>
                </c:pt>
                <c:pt idx="1">
                  <c:v>2022年度</c:v>
                </c:pt>
                <c:pt idx="2">
                  <c:v>2023年度</c:v>
                </c:pt>
                <c:pt idx="3">
                  <c:v>2024年度</c:v>
                </c:pt>
                <c:pt idx="4">
                  <c:v>2025年度</c:v>
                </c:pt>
              </c:strCache>
            </c:strRef>
          </c:cat>
          <c:val>
            <c:numRef>
              <c:f>'122損益分岐点'!$P$59:$T$59</c:f>
              <c:numCache>
                <c:formatCode>#,##0_);[Red]\(#,##0\)</c:formatCode>
                <c:ptCount val="5"/>
                <c:pt idx="0">
                  <c:v>-5270</c:v>
                </c:pt>
                <c:pt idx="1">
                  <c:v>-1508.1000000000058</c:v>
                </c:pt>
                <c:pt idx="2">
                  <c:v>2288.2569999999978</c:v>
                </c:pt>
                <c:pt idx="3">
                  <c:v>6121.6727099999989</c:v>
                </c:pt>
                <c:pt idx="4">
                  <c:v>9994.7955312999984</c:v>
                </c:pt>
              </c:numCache>
            </c:numRef>
          </c:val>
          <c:extLst>
            <c:ext xmlns:c16="http://schemas.microsoft.com/office/drawing/2014/chart" uri="{C3380CC4-5D6E-409C-BE32-E72D297353CC}">
              <c16:uniqueId val="{00000004-31BD-4232-892D-E9E0141DD8C5}"/>
            </c:ext>
          </c:extLst>
        </c:ser>
        <c:dLbls>
          <c:showLegendKey val="0"/>
          <c:showVal val="0"/>
          <c:showCatName val="0"/>
          <c:showSerName val="0"/>
          <c:showPercent val="0"/>
          <c:showBubbleSize val="0"/>
        </c:dLbls>
        <c:gapWidth val="70"/>
        <c:overlap val="100"/>
        <c:axId val="1193465728"/>
        <c:axId val="1193462400"/>
      </c:barChart>
      <c:lineChart>
        <c:grouping val="standard"/>
        <c:varyColors val="0"/>
        <c:ser>
          <c:idx val="0"/>
          <c:order val="0"/>
          <c:tx>
            <c:strRef>
              <c:f>'122損益分岐点'!$O$55</c:f>
              <c:strCache>
                <c:ptCount val="1"/>
                <c:pt idx="0">
                  <c:v>損益分岐点</c:v>
                </c:pt>
              </c:strCache>
            </c:strRef>
          </c:tx>
          <c:spPr>
            <a:ln w="19050" cap="rnd">
              <a:solidFill>
                <a:srgbClr val="C00000"/>
              </a:solidFill>
              <a:round/>
            </a:ln>
            <a:effectLst/>
          </c:spPr>
          <c:marker>
            <c:symbol val="circle"/>
            <c:size val="5"/>
            <c:spPr>
              <a:solidFill>
                <a:srgbClr val="C00000"/>
              </a:solidFill>
              <a:ln w="19050">
                <a:solidFill>
                  <a:srgbClr val="C0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'122損益分岐点'!$P$54:$T$54</c:f>
              <c:strCache>
                <c:ptCount val="5"/>
                <c:pt idx="0">
                  <c:v>2021年度</c:v>
                </c:pt>
                <c:pt idx="1">
                  <c:v>2022年度</c:v>
                </c:pt>
                <c:pt idx="2">
                  <c:v>2023年度</c:v>
                </c:pt>
                <c:pt idx="3">
                  <c:v>2024年度</c:v>
                </c:pt>
                <c:pt idx="4">
                  <c:v>2025年度</c:v>
                </c:pt>
              </c:strCache>
            </c:strRef>
          </c:cat>
          <c:val>
            <c:numRef>
              <c:f>'122損益分岐点'!$P$55:$T$55</c:f>
              <c:numCache>
                <c:formatCode>#,##0_);[Red]\(#,##0\)</c:formatCode>
                <c:ptCount val="5"/>
                <c:pt idx="0">
                  <c:v>116056.33802816902</c:v>
                </c:pt>
                <c:pt idx="1">
                  <c:v>113847.88732394367</c:v>
                </c:pt>
                <c:pt idx="2">
                  <c:v>111683.60563380283</c:v>
                </c:pt>
                <c:pt idx="3">
                  <c:v>109562.60957746477</c:v>
                </c:pt>
                <c:pt idx="4">
                  <c:v>107484.03344225352</c:v>
                </c:pt>
              </c:numCache>
            </c:numRef>
          </c:val>
          <c:smooth val="0"/>
          <c:extLst>
            <c:ext xmlns:c16="http://schemas.microsoft.com/office/drawing/2014/chart" uri="{C3380CC4-5D6E-409C-BE32-E72D297353CC}">
              <c16:uniqueId val="{00000000-31BD-4232-892D-E9E0141DD8C5}"/>
            </c:ext>
          </c:extLst>
        </c:ser>
        <c:ser>
          <c:idx val="1"/>
          <c:order val="1"/>
          <c:tx>
            <c:strRef>
              <c:f>'122損益分岐点'!$O$56</c:f>
              <c:strCache>
                <c:ptCount val="1"/>
                <c:pt idx="0">
                  <c:v>売上高</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'122損益分岐点'!$P$54:$T$54</c:f>
              <c:strCache>
                <c:ptCount val="5"/>
                <c:pt idx="0">
                  <c:v>2021年度</c:v>
                </c:pt>
                <c:pt idx="1">
                  <c:v>2022年度</c:v>
                </c:pt>
                <c:pt idx="2">
                  <c:v>2023年度</c:v>
                </c:pt>
                <c:pt idx="3">
                  <c:v>2024年度</c:v>
                </c:pt>
                <c:pt idx="4">
                  <c:v>2025年度</c:v>
                </c:pt>
              </c:strCache>
            </c:strRef>
          </c:cat>
          <c:val>
            <c:numRef>
              <c:f>'122損益分岐点'!$P$56:$T$56</c:f>
              <c:numCache>
                <c:formatCode>#,##0_);[Red]\(#,##0\)</c:formatCode>
                <c:ptCount val="5"/>
                <c:pt idx="0">
                  <c:v>103000</c:v>
                </c:pt>
                <c:pt idx="1">
                  <c:v>106090</c:v>
                </c:pt>
                <c:pt idx="2">
                  <c:v>109272.7</c:v>
                </c:pt>
                <c:pt idx="3">
                  <c:v>112550.88099999999</c:v>
                </c:pt>
                <c:pt idx="4">
                  <c:v>115927.40742999999</c:v>
                </c:pt>
              </c:numCache>
            </c:numRef>
          </c:val>
          <c:smooth val="0"/>
          <c:extLst>
            <c:ext xmlns:c16="http://schemas.microsoft.com/office/drawing/2014/chart" uri="{C3380CC4-5D6E-409C-BE32-E72D297353CC}">
              <c16:uniqueId val="{00000001-31BD-4232-892D-E9E0141DD8C5}"/>
            </c:ext>
          </c:extLst>
        </c:ser>
        <c:ser>
          <c:idx val="5"/>
          <c:order val="5"/>
          <c:tx>
            <c:strRef>
              <c:f>'122損益分岐点'!$O$60</c:f>
              <c:strCache>
                <c:ptCount val="1"/>
                <c:pt idx="0">
                  <c:v>ネットＣＦ</c:v>
                </c:pt>
              </c:strCache>
            </c:strRef>
          </c:tx>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'122損益分岐点'!$P$54:$T$54</c:f>
              <c:strCache>
                <c:ptCount val="5"/>
                <c:pt idx="0">
                  <c:v>2021年度</c:v>
                </c:pt>
                <c:pt idx="1">
                  <c:v>2022年度</c:v>
                </c:pt>
                <c:pt idx="2">
                  <c:v>2023年度</c:v>
                </c:pt>
                <c:pt idx="3">
                  <c:v>2024年度</c:v>
                </c:pt>
                <c:pt idx="4">
                  <c:v>2025年度</c:v>
                </c:pt>
              </c:strCache>
            </c:strRef>
          </c:cat>
          <c:val>
            <c:numRef>
              <c:f>'122損益分岐点'!$P$60:$T$60</c:f>
              <c:numCache>
                <c:formatCode>#,##0_);[Red]\(#,##0\)</c:formatCode>
                <c:ptCount val="5"/>
                <c:pt idx="0">
                  <c:v>-9270</c:v>
                </c:pt>
                <c:pt idx="1">
                  <c:v>-5508.1000000000058</c:v>
                </c:pt>
                <c:pt idx="2">
                  <c:v>-1711.7430000000022</c:v>
                </c:pt>
                <c:pt idx="3">
                  <c:v>2121.6727099999989</c:v>
                </c:pt>
                <c:pt idx="4">
                  <c:v>5994.7955312999984</c:v>
                </c:pt>
              </c:numCache>
            </c:numRef>
          </c:val>
          <c:smooth val="0"/>
          <c:extLst>
            <c:ext xmlns:c16="http://schemas.microsoft.com/office/drawing/2014/chart" uri="{C3380CC4-5D6E-409C-BE32-E72D297353CC}">
              <c16:uniqueId val="{00000005-31BD-4232-892D-E9E0141DD8C5}"/>
            </c:ext>
          </c:extLst>
        </c:ser>
        <c:dLbls>
          <c:showLegendKey val="0"/>
          <c:showVal val="0"/>
          <c:showCatName val="0"/>
          <c:showSerName val="0"/>
          <c:showPercent val="0"/>
          <c:showBubbleSize val="0"/>
        </c:dLbls>
        <c:marker val="1"/>
        <c:smooth val="0"/>
        <c:axId val="1193465728"/>
        <c:axId val="1193462400"/>
      </c:lineChart>
      <c:catAx>
        <c:axId val="11934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93462400"/>
        <c:crosses val="autoZero"/>
        <c:auto val="1"/>
        <c:lblAlgn val="ctr"/>
        <c:lblOffset val="100"/>
        <c:noMultiLvlLbl val="0"/>
      </c:catAx>
      <c:valAx>
        <c:axId val="11934624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9346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strRef>
              <c:f>'123経営課題'!$O$13</c:f>
              <c:strCache>
                <c:ptCount val="1"/>
                <c:pt idx="0">
                  <c:v>変動費</c:v>
                </c:pt>
              </c:strCache>
            </c:strRef>
          </c:tx>
          <c:spPr>
            <a:solidFill>
              <a:schemeClr val="accent6">
                <a:lumMod val="60000"/>
                <a:lumOff val="40000"/>
              </a:schemeClr>
            </a:solidFill>
            <a:ln>
              <a:noFill/>
            </a:ln>
            <a:effectLst/>
          </c:spPr>
          <c:invertIfNegative val="0"/>
          <c:cat>
            <c:strRef>
              <c:f>'123経営課題'!$P$10:$T$10</c:f>
              <c:strCache>
                <c:ptCount val="5"/>
                <c:pt idx="0">
                  <c:v>2021年度</c:v>
                </c:pt>
                <c:pt idx="1">
                  <c:v>2022年度</c:v>
                </c:pt>
                <c:pt idx="2">
                  <c:v>2023年度</c:v>
                </c:pt>
                <c:pt idx="3">
                  <c:v>2024年度</c:v>
                </c:pt>
                <c:pt idx="4">
                  <c:v>2025年度</c:v>
                </c:pt>
              </c:strCache>
            </c:strRef>
          </c:cat>
          <c:val>
            <c:numRef>
              <c:f>'123経営課題'!$P$13:$T$13</c:f>
              <c:numCache>
                <c:formatCode>#,##0_);[Red]\(#,##0\)</c:formatCode>
                <c:ptCount val="5"/>
                <c:pt idx="0">
                  <c:v>29869.999999999996</c:v>
                </c:pt>
                <c:pt idx="1">
                  <c:v>30766.1</c:v>
                </c:pt>
                <c:pt idx="2">
                  <c:v>31689.082999999999</c:v>
                </c:pt>
                <c:pt idx="3">
                  <c:v>32639.755489999996</c:v>
                </c:pt>
                <c:pt idx="4">
                  <c:v>33618.948154699996</c:v>
                </c:pt>
              </c:numCache>
            </c:numRef>
          </c:val>
          <c:extLst>
            <c:ext xmlns:c16="http://schemas.microsoft.com/office/drawing/2014/chart" uri="{C3380CC4-5D6E-409C-BE32-E72D297353CC}">
              <c16:uniqueId val="{00000000-6BA3-48C3-96E9-D95E3156BAA0}"/>
            </c:ext>
          </c:extLst>
        </c:ser>
        <c:ser>
          <c:idx val="3"/>
          <c:order val="3"/>
          <c:tx>
            <c:strRef>
              <c:f>'123経営課題'!$O$14</c:f>
              <c:strCache>
                <c:ptCount val="1"/>
                <c:pt idx="0">
                  <c:v>固定費</c:v>
                </c:pt>
              </c:strCache>
            </c:strRef>
          </c:tx>
          <c:spPr>
            <a:solidFill>
              <a:schemeClr val="accent4">
                <a:lumMod val="60000"/>
                <a:lumOff val="40000"/>
              </a:schemeClr>
            </a:solidFill>
            <a:ln>
              <a:noFill/>
            </a:ln>
            <a:effectLst/>
          </c:spPr>
          <c:invertIfNegative val="0"/>
          <c:cat>
            <c:strRef>
              <c:f>'123経営課題'!$P$10:$T$10</c:f>
              <c:strCache>
                <c:ptCount val="5"/>
                <c:pt idx="0">
                  <c:v>2021年度</c:v>
                </c:pt>
                <c:pt idx="1">
                  <c:v>2022年度</c:v>
                </c:pt>
                <c:pt idx="2">
                  <c:v>2023年度</c:v>
                </c:pt>
                <c:pt idx="3">
                  <c:v>2024年度</c:v>
                </c:pt>
                <c:pt idx="4">
                  <c:v>2025年度</c:v>
                </c:pt>
              </c:strCache>
            </c:strRef>
          </c:cat>
          <c:val>
            <c:numRef>
              <c:f>'123経営課題'!$P$14:$T$14</c:f>
              <c:numCache>
                <c:formatCode>#,##0_);[Red]\(#,##0\)</c:formatCode>
                <c:ptCount val="5"/>
                <c:pt idx="0">
                  <c:v>78400</c:v>
                </c:pt>
                <c:pt idx="1">
                  <c:v>76832</c:v>
                </c:pt>
                <c:pt idx="2">
                  <c:v>75295.360000000001</c:v>
                </c:pt>
                <c:pt idx="3">
                  <c:v>73789.452799999999</c:v>
                </c:pt>
                <c:pt idx="4">
                  <c:v>72313.663744000005</c:v>
                </c:pt>
              </c:numCache>
            </c:numRef>
          </c:val>
          <c:extLst>
            <c:ext xmlns:c16="http://schemas.microsoft.com/office/drawing/2014/chart" uri="{C3380CC4-5D6E-409C-BE32-E72D297353CC}">
              <c16:uniqueId val="{00000001-6BA3-48C3-96E9-D95E3156BAA0}"/>
            </c:ext>
          </c:extLst>
        </c:ser>
        <c:ser>
          <c:idx val="4"/>
          <c:order val="4"/>
          <c:tx>
            <c:strRef>
              <c:f>'123経営課題'!$O$15</c:f>
              <c:strCache>
                <c:ptCount val="1"/>
                <c:pt idx="0">
                  <c:v>営業利益</c:v>
                </c:pt>
              </c:strCache>
            </c:strRef>
          </c:tx>
          <c:spPr>
            <a:solidFill>
              <a:schemeClr val="accent5">
                <a:lumMod val="60000"/>
                <a:lumOff val="40000"/>
              </a:schemeClr>
            </a:solidFill>
            <a:ln>
              <a:noFill/>
            </a:ln>
            <a:effectLst/>
          </c:spPr>
          <c:invertIfNegative val="0"/>
          <c:cat>
            <c:strRef>
              <c:f>'123経営課題'!$P$10:$T$10</c:f>
              <c:strCache>
                <c:ptCount val="5"/>
                <c:pt idx="0">
                  <c:v>2021年度</c:v>
                </c:pt>
                <c:pt idx="1">
                  <c:v>2022年度</c:v>
                </c:pt>
                <c:pt idx="2">
                  <c:v>2023年度</c:v>
                </c:pt>
                <c:pt idx="3">
                  <c:v>2024年度</c:v>
                </c:pt>
                <c:pt idx="4">
                  <c:v>2025年度</c:v>
                </c:pt>
              </c:strCache>
            </c:strRef>
          </c:cat>
          <c:val>
            <c:numRef>
              <c:f>'123経営課題'!$P$15:$T$15</c:f>
              <c:numCache>
                <c:formatCode>#,##0_);[Red]\(#,##0\)</c:formatCode>
                <c:ptCount val="5"/>
                <c:pt idx="0">
                  <c:v>-5270</c:v>
                </c:pt>
                <c:pt idx="1">
                  <c:v>-1508.1000000000058</c:v>
                </c:pt>
                <c:pt idx="2">
                  <c:v>2288.2569999999978</c:v>
                </c:pt>
                <c:pt idx="3">
                  <c:v>6121.6727099999989</c:v>
                </c:pt>
                <c:pt idx="4">
                  <c:v>9994.7955312999984</c:v>
                </c:pt>
              </c:numCache>
            </c:numRef>
          </c:val>
          <c:extLst>
            <c:ext xmlns:c16="http://schemas.microsoft.com/office/drawing/2014/chart" uri="{C3380CC4-5D6E-409C-BE32-E72D297353CC}">
              <c16:uniqueId val="{00000002-6BA3-48C3-96E9-D95E3156BAA0}"/>
            </c:ext>
          </c:extLst>
        </c:ser>
        <c:dLbls>
          <c:showLegendKey val="0"/>
          <c:showVal val="0"/>
          <c:showCatName val="0"/>
          <c:showSerName val="0"/>
          <c:showPercent val="0"/>
          <c:showBubbleSize val="0"/>
        </c:dLbls>
        <c:gapWidth val="70"/>
        <c:overlap val="100"/>
        <c:axId val="1193465728"/>
        <c:axId val="1193462400"/>
      </c:barChart>
      <c:lineChart>
        <c:grouping val="standard"/>
        <c:varyColors val="0"/>
        <c:ser>
          <c:idx val="0"/>
          <c:order val="0"/>
          <c:tx>
            <c:strRef>
              <c:f>'123経営課題'!$O$11</c:f>
              <c:strCache>
                <c:ptCount val="1"/>
                <c:pt idx="0">
                  <c:v>損益分岐点</c:v>
                </c:pt>
              </c:strCache>
            </c:strRef>
          </c:tx>
          <c:spPr>
            <a:ln w="19050" cap="rnd">
              <a:solidFill>
                <a:srgbClr val="C00000"/>
              </a:solidFill>
              <a:round/>
            </a:ln>
            <a:effectLst/>
          </c:spPr>
          <c:marker>
            <c:symbol val="circle"/>
            <c:size val="5"/>
            <c:spPr>
              <a:solidFill>
                <a:srgbClr val="C00000"/>
              </a:solidFill>
              <a:ln w="19050">
                <a:solidFill>
                  <a:srgbClr val="C0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'123経営課題'!$P$10:$T$10</c:f>
              <c:strCache>
                <c:ptCount val="5"/>
                <c:pt idx="0">
                  <c:v>2021年度</c:v>
                </c:pt>
                <c:pt idx="1">
                  <c:v>2022年度</c:v>
                </c:pt>
                <c:pt idx="2">
                  <c:v>2023年度</c:v>
                </c:pt>
                <c:pt idx="3">
                  <c:v>2024年度</c:v>
                </c:pt>
                <c:pt idx="4">
                  <c:v>2025年度</c:v>
                </c:pt>
              </c:strCache>
            </c:strRef>
          </c:cat>
          <c:val>
            <c:numRef>
              <c:f>'123経営課題'!$P$11:$T$11</c:f>
              <c:numCache>
                <c:formatCode>#,##0_);[Red]\(#,##0\)</c:formatCode>
                <c:ptCount val="5"/>
                <c:pt idx="0">
                  <c:v>116056.33802816902</c:v>
                </c:pt>
                <c:pt idx="1">
                  <c:v>113847.88732394367</c:v>
                </c:pt>
                <c:pt idx="2">
                  <c:v>111683.60563380283</c:v>
                </c:pt>
                <c:pt idx="3">
                  <c:v>109562.60957746477</c:v>
                </c:pt>
                <c:pt idx="4">
                  <c:v>107484.03344225352</c:v>
                </c:pt>
              </c:numCache>
            </c:numRef>
          </c:val>
          <c:smooth val="0"/>
          <c:extLst>
            <c:ext xmlns:c16="http://schemas.microsoft.com/office/drawing/2014/chart" uri="{C3380CC4-5D6E-409C-BE32-E72D297353CC}">
              <c16:uniqueId val="{00000003-6BA3-48C3-96E9-D95E3156BAA0}"/>
            </c:ext>
          </c:extLst>
        </c:ser>
        <c:ser>
          <c:idx val="1"/>
          <c:order val="1"/>
          <c:tx>
            <c:strRef>
              <c:f>'123経営課題'!$O$12</c:f>
              <c:strCache>
                <c:ptCount val="1"/>
                <c:pt idx="0">
                  <c:v>売上高</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'123経営課題'!$P$10:$T$10</c:f>
              <c:strCache>
                <c:ptCount val="5"/>
                <c:pt idx="0">
                  <c:v>2021年度</c:v>
                </c:pt>
                <c:pt idx="1">
                  <c:v>2022年度</c:v>
                </c:pt>
                <c:pt idx="2">
                  <c:v>2023年度</c:v>
                </c:pt>
                <c:pt idx="3">
                  <c:v>2024年度</c:v>
                </c:pt>
                <c:pt idx="4">
                  <c:v>2025年度</c:v>
                </c:pt>
              </c:strCache>
            </c:strRef>
          </c:cat>
          <c:val>
            <c:numRef>
              <c:f>'123経営課題'!$P$12:$T$12</c:f>
              <c:numCache>
                <c:formatCode>#,##0_);[Red]\(#,##0\)</c:formatCode>
                <c:ptCount val="5"/>
                <c:pt idx="0">
                  <c:v>103000</c:v>
                </c:pt>
                <c:pt idx="1">
                  <c:v>106090</c:v>
                </c:pt>
                <c:pt idx="2">
                  <c:v>109272.7</c:v>
                </c:pt>
                <c:pt idx="3">
                  <c:v>112550.88099999999</c:v>
                </c:pt>
                <c:pt idx="4">
                  <c:v>115927.40742999999</c:v>
                </c:pt>
              </c:numCache>
            </c:numRef>
          </c:val>
          <c:smooth val="0"/>
          <c:extLst>
            <c:ext xmlns:c16="http://schemas.microsoft.com/office/drawing/2014/chart" uri="{C3380CC4-5D6E-409C-BE32-E72D297353CC}">
              <c16:uniqueId val="{00000004-6BA3-48C3-96E9-D95E3156BAA0}"/>
            </c:ext>
          </c:extLst>
        </c:ser>
        <c:ser>
          <c:idx val="5"/>
          <c:order val="5"/>
          <c:tx>
            <c:strRef>
              <c:f>'123経営課題'!$O$16</c:f>
              <c:strCache>
                <c:ptCount val="1"/>
                <c:pt idx="0">
                  <c:v>ネットＣＦ</c:v>
                </c:pt>
              </c:strCache>
            </c:strRef>
          </c:tx>
          <c:spPr>
            <a:ln w="19050" cap="rnd">
              <a:solidFill>
                <a:srgbClr val="FF0000"/>
              </a:solidFill>
              <a:round/>
            </a:ln>
            <a:effectLst/>
          </c:spPr>
          <c:marker>
            <c:symbol val="circle"/>
            <c:size val="5"/>
            <c:spPr>
              <a:solidFill>
                <a:srgbClr val="FF0000"/>
              </a:solidFill>
              <a:ln w="19050">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'123経営課題'!$P$10:$T$10</c:f>
              <c:strCache>
                <c:ptCount val="5"/>
                <c:pt idx="0">
                  <c:v>2021年度</c:v>
                </c:pt>
                <c:pt idx="1">
                  <c:v>2022年度</c:v>
                </c:pt>
                <c:pt idx="2">
                  <c:v>2023年度</c:v>
                </c:pt>
                <c:pt idx="3">
                  <c:v>2024年度</c:v>
                </c:pt>
                <c:pt idx="4">
                  <c:v>2025年度</c:v>
                </c:pt>
              </c:strCache>
            </c:strRef>
          </c:cat>
          <c:val>
            <c:numRef>
              <c:f>'123経営課題'!$P$16:$T$16</c:f>
              <c:numCache>
                <c:formatCode>#,##0_);[Red]\(#,##0\)</c:formatCode>
                <c:ptCount val="5"/>
                <c:pt idx="0">
                  <c:v>-9270</c:v>
                </c:pt>
                <c:pt idx="1">
                  <c:v>-5508.1000000000058</c:v>
                </c:pt>
                <c:pt idx="2">
                  <c:v>-1711.7430000000022</c:v>
                </c:pt>
                <c:pt idx="3">
                  <c:v>2121.6727099999989</c:v>
                </c:pt>
                <c:pt idx="4">
                  <c:v>5994.7955312999984</c:v>
                </c:pt>
              </c:numCache>
            </c:numRef>
          </c:val>
          <c:smooth val="0"/>
          <c:extLst>
            <c:ext xmlns:c16="http://schemas.microsoft.com/office/drawing/2014/chart" uri="{C3380CC4-5D6E-409C-BE32-E72D297353CC}">
              <c16:uniqueId val="{00000005-6BA3-48C3-96E9-D95E3156BAA0}"/>
            </c:ext>
          </c:extLst>
        </c:ser>
        <c:dLbls>
          <c:showLegendKey val="0"/>
          <c:showVal val="0"/>
          <c:showCatName val="0"/>
          <c:showSerName val="0"/>
          <c:showPercent val="0"/>
          <c:showBubbleSize val="0"/>
        </c:dLbls>
        <c:marker val="1"/>
        <c:smooth val="0"/>
        <c:axId val="1193465728"/>
        <c:axId val="1193462400"/>
      </c:lineChart>
      <c:catAx>
        <c:axId val="11934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93462400"/>
        <c:crosses val="autoZero"/>
        <c:auto val="1"/>
        <c:lblAlgn val="ctr"/>
        <c:lblOffset val="100"/>
        <c:noMultiLvlLbl val="0"/>
      </c:catAx>
      <c:valAx>
        <c:axId val="119346240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19346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cat>
            <c:strRef>
              <c:f>'123経営課題'!$O$18:$O$27</c:f>
              <c:strCache>
                <c:ptCount val="10"/>
                <c:pt idx="0">
                  <c:v>基盤整備力</c:v>
                </c:pt>
                <c:pt idx="1">
                  <c:v>財務力</c:v>
                </c:pt>
                <c:pt idx="2">
                  <c:v>組織力</c:v>
                </c:pt>
                <c:pt idx="3">
                  <c:v>購買調達力</c:v>
                </c:pt>
                <c:pt idx="4">
                  <c:v>物流力</c:v>
                </c:pt>
                <c:pt idx="5">
                  <c:v>企画力</c:v>
                </c:pt>
                <c:pt idx="6">
                  <c:v>開発力</c:v>
                </c:pt>
                <c:pt idx="7">
                  <c:v>製造力</c:v>
                </c:pt>
                <c:pt idx="8">
                  <c:v>営業販売力</c:v>
                </c:pt>
                <c:pt idx="9">
                  <c:v>サービス力</c:v>
                </c:pt>
              </c:strCache>
            </c:strRef>
          </c:cat>
          <c:val>
            <c:numRef>
              <c:f>'123経営課題'!$P$18:$P$27</c:f>
              <c:numCache>
                <c:formatCode>General</c:formatCode>
                <c:ptCount val="10"/>
                <c:pt idx="0">
                  <c:v>10</c:v>
                </c:pt>
                <c:pt idx="1">
                  <c:v>6</c:v>
                </c:pt>
                <c:pt idx="2">
                  <c:v>8</c:v>
                </c:pt>
                <c:pt idx="3">
                  <c:v>9</c:v>
                </c:pt>
                <c:pt idx="4">
                  <c:v>8</c:v>
                </c:pt>
                <c:pt idx="5">
                  <c:v>5</c:v>
                </c:pt>
                <c:pt idx="6">
                  <c:v>4</c:v>
                </c:pt>
                <c:pt idx="7">
                  <c:v>7</c:v>
                </c:pt>
                <c:pt idx="8">
                  <c:v>4</c:v>
                </c:pt>
                <c:pt idx="9">
                  <c:v>4</c:v>
                </c:pt>
              </c:numCache>
            </c:numRef>
          </c:val>
          <c:extLst>
            <c:ext xmlns:c16="http://schemas.microsoft.com/office/drawing/2014/chart" uri="{C3380CC4-5D6E-409C-BE32-E72D297353CC}">
              <c16:uniqueId val="{00000000-20EC-424F-8EC8-9641652A84E9}"/>
            </c:ext>
          </c:extLst>
        </c:ser>
        <c:dLbls>
          <c:showLegendKey val="0"/>
          <c:showVal val="0"/>
          <c:showCatName val="0"/>
          <c:showSerName val="0"/>
          <c:showPercent val="0"/>
          <c:showBubbleSize val="0"/>
        </c:dLbls>
        <c:axId val="58816080"/>
        <c:axId val="58807760"/>
      </c:radarChart>
      <c:catAx>
        <c:axId val="5881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crossAx val="58807760"/>
        <c:crosses val="autoZero"/>
        <c:auto val="1"/>
        <c:lblAlgn val="ctr"/>
        <c:lblOffset val="100"/>
        <c:noMultiLvlLbl val="0"/>
      </c:catAx>
      <c:valAx>
        <c:axId val="58807760"/>
        <c:scaling>
          <c:orientation val="minMax"/>
          <c:max val="10"/>
        </c:scaling>
        <c:delete val="0"/>
        <c:axPos val="l"/>
        <c:majorGridlines>
          <c:spPr>
            <a:ln w="9525" cap="flat" cmpd="sng" algn="ctr">
              <a:solidFill>
                <a:schemeClr val="accent6"/>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8816080"/>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289560</xdr:colOff>
      <xdr:row>36</xdr:row>
      <xdr:rowOff>38100</xdr:rowOff>
    </xdr:from>
    <xdr:to>
      <xdr:col>5</xdr:col>
      <xdr:colOff>342900</xdr:colOff>
      <xdr:row>52</xdr:row>
      <xdr:rowOff>68690</xdr:rowOff>
    </xdr:to>
    <xdr:grpSp>
      <xdr:nvGrpSpPr>
        <xdr:cNvPr id="15" name="グループ化 14">
          <a:extLst>
            <a:ext uri="{FF2B5EF4-FFF2-40B4-BE49-F238E27FC236}">
              <a16:creationId xmlns:a16="http://schemas.microsoft.com/office/drawing/2014/main" id="{AF3CEA78-C561-4465-A37E-B84B5EEB7F1F}"/>
            </a:ext>
          </a:extLst>
        </xdr:cNvPr>
        <xdr:cNvGrpSpPr/>
      </xdr:nvGrpSpPr>
      <xdr:grpSpPr>
        <a:xfrm>
          <a:off x="289560" y="6957060"/>
          <a:ext cx="3337560" cy="3078590"/>
          <a:chOff x="550986" y="638908"/>
          <a:chExt cx="2936630" cy="2751962"/>
        </a:xfrm>
      </xdr:grpSpPr>
      <xdr:sp macro="" textlink="">
        <xdr:nvSpPr>
          <xdr:cNvPr id="17" name="フリーフォーム: 図形 16">
            <a:extLst>
              <a:ext uri="{FF2B5EF4-FFF2-40B4-BE49-F238E27FC236}">
                <a16:creationId xmlns:a16="http://schemas.microsoft.com/office/drawing/2014/main" id="{29DC5236-F3BC-4380-A9D9-A5A88547C759}"/>
              </a:ext>
            </a:extLst>
          </xdr:cNvPr>
          <xdr:cNvSpPr/>
        </xdr:nvSpPr>
        <xdr:spPr>
          <a:xfrm>
            <a:off x="550986" y="638908"/>
            <a:ext cx="1881553" cy="2749061"/>
          </a:xfrm>
          <a:custGeom>
            <a:avLst/>
            <a:gdLst>
              <a:gd name="connsiteX0" fmla="*/ 0 w 1881553"/>
              <a:gd name="connsiteY0" fmla="*/ 2749061 h 2749061"/>
              <a:gd name="connsiteX1" fmla="*/ 1881553 w 1881553"/>
              <a:gd name="connsiteY1" fmla="*/ 2749061 h 2749061"/>
              <a:gd name="connsiteX2" fmla="*/ 1060938 w 1881553"/>
              <a:gd name="connsiteY2" fmla="*/ 0 h 2749061"/>
              <a:gd name="connsiteX3" fmla="*/ 0 w 1881553"/>
              <a:gd name="connsiteY3" fmla="*/ 0 h 2749061"/>
              <a:gd name="connsiteX4" fmla="*/ 0 w 1881553"/>
              <a:gd name="connsiteY4" fmla="*/ 2749061 h 274906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1553" h="2749061">
                <a:moveTo>
                  <a:pt x="0" y="2749061"/>
                </a:moveTo>
                <a:lnTo>
                  <a:pt x="1881553" y="2749061"/>
                </a:lnTo>
                <a:lnTo>
                  <a:pt x="1060938" y="0"/>
                </a:lnTo>
                <a:lnTo>
                  <a:pt x="0" y="0"/>
                </a:lnTo>
                <a:lnTo>
                  <a:pt x="0" y="2749061"/>
                </a:lnTo>
                <a:close/>
              </a:path>
            </a:pathLst>
          </a:cu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図形 17">
            <a:extLst>
              <a:ext uri="{FF2B5EF4-FFF2-40B4-BE49-F238E27FC236}">
                <a16:creationId xmlns:a16="http://schemas.microsoft.com/office/drawing/2014/main" id="{1A2CEED6-406E-459A-A42C-0D2E6816D1F5}"/>
              </a:ext>
            </a:extLst>
          </xdr:cNvPr>
          <xdr:cNvSpPr/>
        </xdr:nvSpPr>
        <xdr:spPr>
          <a:xfrm flipH="1" flipV="1">
            <a:off x="1606063" y="638908"/>
            <a:ext cx="1881553" cy="2749061"/>
          </a:xfrm>
          <a:custGeom>
            <a:avLst/>
            <a:gdLst>
              <a:gd name="connsiteX0" fmla="*/ 0 w 1881553"/>
              <a:gd name="connsiteY0" fmla="*/ 2749061 h 2749061"/>
              <a:gd name="connsiteX1" fmla="*/ 1881553 w 1881553"/>
              <a:gd name="connsiteY1" fmla="*/ 2749061 h 2749061"/>
              <a:gd name="connsiteX2" fmla="*/ 1060938 w 1881553"/>
              <a:gd name="connsiteY2" fmla="*/ 0 h 2749061"/>
              <a:gd name="connsiteX3" fmla="*/ 0 w 1881553"/>
              <a:gd name="connsiteY3" fmla="*/ 0 h 2749061"/>
              <a:gd name="connsiteX4" fmla="*/ 0 w 1881553"/>
              <a:gd name="connsiteY4" fmla="*/ 2749061 h 274906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1553" h="2749061">
                <a:moveTo>
                  <a:pt x="0" y="2749061"/>
                </a:moveTo>
                <a:lnTo>
                  <a:pt x="1881553" y="2749061"/>
                </a:lnTo>
                <a:lnTo>
                  <a:pt x="1060938" y="0"/>
                </a:lnTo>
                <a:lnTo>
                  <a:pt x="0" y="0"/>
                </a:lnTo>
                <a:lnTo>
                  <a:pt x="0" y="2749061"/>
                </a:lnTo>
                <a:close/>
              </a:path>
            </a:pathLst>
          </a:cu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AA038383-5446-4415-B658-5122F0AB487F}"/>
              </a:ext>
            </a:extLst>
          </xdr:cNvPr>
          <xdr:cNvCxnSpPr/>
        </xdr:nvCxnSpPr>
        <xdr:spPr>
          <a:xfrm>
            <a:off x="2006554"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9FB2807-482D-4599-9B48-FBB98B735EBB}"/>
              </a:ext>
            </a:extLst>
          </xdr:cNvPr>
          <xdr:cNvCxnSpPr/>
        </xdr:nvCxnSpPr>
        <xdr:spPr>
          <a:xfrm rot="2160000">
            <a:off x="2006554"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D4A7A62E-1351-4635-978E-19AD2F99E35C}"/>
              </a:ext>
            </a:extLst>
          </xdr:cNvPr>
          <xdr:cNvCxnSpPr/>
        </xdr:nvCxnSpPr>
        <xdr:spPr>
          <a:xfrm rot="4320000">
            <a:off x="2006554" y="780027"/>
            <a:ext cx="0" cy="2421808"/>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DEB58964-2037-4F9B-B333-E95284BF7B8E}"/>
              </a:ext>
            </a:extLst>
          </xdr:cNvPr>
          <xdr:cNvCxnSpPr/>
        </xdr:nvCxnSpPr>
        <xdr:spPr>
          <a:xfrm rot="17280000" flipV="1">
            <a:off x="2006554" y="780027"/>
            <a:ext cx="0" cy="2421808"/>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9CB8E4C0-7D68-4C38-A6C3-26051B0B96E3}"/>
              </a:ext>
            </a:extLst>
          </xdr:cNvPr>
          <xdr:cNvCxnSpPr/>
        </xdr:nvCxnSpPr>
        <xdr:spPr>
          <a:xfrm rot="19440000" flipH="1">
            <a:off x="2013225"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E7564DC3-53F4-48D5-BB7D-8A8A803A313F}"/>
              </a:ext>
            </a:extLst>
          </xdr:cNvPr>
          <xdr:cNvSpPr txBox="1"/>
        </xdr:nvSpPr>
        <xdr:spPr>
          <a:xfrm>
            <a:off x="699483" y="3160397"/>
            <a:ext cx="598688" cy="2304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b="1">
                <a:latin typeface="ＭＳ ゴシック" panose="020B0609070205080204" pitchFamily="49" charset="-128"/>
                <a:ea typeface="ＭＳ ゴシック" panose="020B0609070205080204" pitchFamily="49" charset="-128"/>
              </a:rPr>
              <a:t>攻めの力</a:t>
            </a:r>
          </a:p>
        </xdr:txBody>
      </xdr:sp>
      <xdr:sp macro="" textlink="">
        <xdr:nvSpPr>
          <xdr:cNvPr id="26" name="テキスト ボックス 25">
            <a:extLst>
              <a:ext uri="{FF2B5EF4-FFF2-40B4-BE49-F238E27FC236}">
                <a16:creationId xmlns:a16="http://schemas.microsoft.com/office/drawing/2014/main" id="{945BCA20-EC85-461B-8B4E-F72012A8EE64}"/>
              </a:ext>
            </a:extLst>
          </xdr:cNvPr>
          <xdr:cNvSpPr txBox="1"/>
        </xdr:nvSpPr>
        <xdr:spPr>
          <a:xfrm>
            <a:off x="2741589" y="3160397"/>
            <a:ext cx="630931" cy="2304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b="1">
                <a:latin typeface="ＭＳ ゴシック" panose="020B0609070205080204" pitchFamily="49" charset="-128"/>
                <a:ea typeface="ＭＳ ゴシック" panose="020B0609070205080204" pitchFamily="49" charset="-128"/>
              </a:rPr>
              <a:t>守りの力</a:t>
            </a:r>
          </a:p>
        </xdr:txBody>
      </xdr:sp>
    </xdr:grpSp>
    <xdr:clientData/>
  </xdr:twoCellAnchor>
  <xdr:twoCellAnchor>
    <xdr:from>
      <xdr:col>0</xdr:col>
      <xdr:colOff>7620</xdr:colOff>
      <xdr:row>35</xdr:row>
      <xdr:rowOff>109220</xdr:rowOff>
    </xdr:from>
    <xdr:to>
      <xdr:col>5</xdr:col>
      <xdr:colOff>617220</xdr:colOff>
      <xdr:row>52</xdr:row>
      <xdr:rowOff>96664</xdr:rowOff>
    </xdr:to>
    <xdr:graphicFrame macro="">
      <xdr:nvGraphicFramePr>
        <xdr:cNvPr id="2" name="グラフ 1">
          <a:extLst>
            <a:ext uri="{FF2B5EF4-FFF2-40B4-BE49-F238E27FC236}">
              <a16:creationId xmlns:a16="http://schemas.microsoft.com/office/drawing/2014/main" id="{AC41092E-0F54-4C13-9B6B-D8FE8A3094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236220</xdr:colOff>
      <xdr:row>7</xdr:row>
      <xdr:rowOff>114300</xdr:rowOff>
    </xdr:from>
    <xdr:to>
      <xdr:col>6</xdr:col>
      <xdr:colOff>516046</xdr:colOff>
      <xdr:row>20</xdr:row>
      <xdr:rowOff>175269</xdr:rowOff>
    </xdr:to>
    <xdr:grpSp>
      <xdr:nvGrpSpPr>
        <xdr:cNvPr id="49" name="グループ化 48">
          <a:extLst>
            <a:ext uri="{FF2B5EF4-FFF2-40B4-BE49-F238E27FC236}">
              <a16:creationId xmlns:a16="http://schemas.microsoft.com/office/drawing/2014/main" id="{41526761-B936-40B8-A3CB-6BC81776DDB9}"/>
            </a:ext>
          </a:extLst>
        </xdr:cNvPr>
        <xdr:cNvGrpSpPr/>
      </xdr:nvGrpSpPr>
      <xdr:grpSpPr>
        <a:xfrm>
          <a:off x="236220" y="1508760"/>
          <a:ext cx="4303186" cy="2537469"/>
          <a:chOff x="951329" y="1594336"/>
          <a:chExt cx="4309633" cy="2609524"/>
        </a:xfrm>
      </xdr:grpSpPr>
      <xdr:sp macro="" textlink="">
        <xdr:nvSpPr>
          <xdr:cNvPr id="50" name="正方形/長方形 49">
            <a:extLst>
              <a:ext uri="{FF2B5EF4-FFF2-40B4-BE49-F238E27FC236}">
                <a16:creationId xmlns:a16="http://schemas.microsoft.com/office/drawing/2014/main" id="{0B1744C0-D310-4CC5-AB09-722E66648DA1}"/>
              </a:ext>
            </a:extLst>
          </xdr:cNvPr>
          <xdr:cNvSpPr/>
        </xdr:nvSpPr>
        <xdr:spPr>
          <a:xfrm>
            <a:off x="1170491" y="1826455"/>
            <a:ext cx="3505560" cy="2097259"/>
          </a:xfrm>
          <a:prstGeom prst="rect">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1" name="フリーフォーム: 図形 50">
            <a:extLst>
              <a:ext uri="{FF2B5EF4-FFF2-40B4-BE49-F238E27FC236}">
                <a16:creationId xmlns:a16="http://schemas.microsoft.com/office/drawing/2014/main" id="{10C5EA19-EC9E-4C9C-BC0B-CF9FA359C745}"/>
              </a:ext>
            </a:extLst>
          </xdr:cNvPr>
          <xdr:cNvSpPr/>
        </xdr:nvSpPr>
        <xdr:spPr>
          <a:xfrm>
            <a:off x="1178169" y="2491154"/>
            <a:ext cx="3346938" cy="703385"/>
          </a:xfrm>
          <a:custGeom>
            <a:avLst/>
            <a:gdLst>
              <a:gd name="connsiteX0" fmla="*/ 0 w 3346938"/>
              <a:gd name="connsiteY0" fmla="*/ 703385 h 703385"/>
              <a:gd name="connsiteX1" fmla="*/ 3346938 w 3346938"/>
              <a:gd name="connsiteY1" fmla="*/ 0 h 703385"/>
              <a:gd name="connsiteX2" fmla="*/ 3346938 w 3346938"/>
              <a:gd name="connsiteY2" fmla="*/ 703385 h 703385"/>
              <a:gd name="connsiteX3" fmla="*/ 0 w 3346938"/>
              <a:gd name="connsiteY3" fmla="*/ 703385 h 703385"/>
            </a:gdLst>
            <a:ahLst/>
            <a:cxnLst>
              <a:cxn ang="0">
                <a:pos x="connsiteX0" y="connsiteY0"/>
              </a:cxn>
              <a:cxn ang="0">
                <a:pos x="connsiteX1" y="connsiteY1"/>
              </a:cxn>
              <a:cxn ang="0">
                <a:pos x="connsiteX2" y="connsiteY2"/>
              </a:cxn>
              <a:cxn ang="0">
                <a:pos x="connsiteX3" y="connsiteY3"/>
              </a:cxn>
            </a:cxnLst>
            <a:rect l="l" t="t" r="r" b="b"/>
            <a:pathLst>
              <a:path w="3346938" h="703385">
                <a:moveTo>
                  <a:pt x="0" y="703385"/>
                </a:moveTo>
                <a:lnTo>
                  <a:pt x="3346938" y="0"/>
                </a:lnTo>
                <a:lnTo>
                  <a:pt x="3346938" y="703385"/>
                </a:lnTo>
                <a:lnTo>
                  <a:pt x="0" y="703385"/>
                </a:lnTo>
                <a:close/>
              </a:path>
            </a:pathLst>
          </a:cu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FC64233E-43FB-4D21-9E6B-C3401B030616}"/>
              </a:ext>
            </a:extLst>
          </xdr:cNvPr>
          <xdr:cNvSpPr/>
        </xdr:nvSpPr>
        <xdr:spPr>
          <a:xfrm>
            <a:off x="1178169" y="3194539"/>
            <a:ext cx="3346939" cy="72097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3" name="直線矢印コネクタ 52">
            <a:extLst>
              <a:ext uri="{FF2B5EF4-FFF2-40B4-BE49-F238E27FC236}">
                <a16:creationId xmlns:a16="http://schemas.microsoft.com/office/drawing/2014/main" id="{02507F81-D1C4-4854-9930-7FC981988C60}"/>
              </a:ext>
            </a:extLst>
          </xdr:cNvPr>
          <xdr:cNvCxnSpPr/>
        </xdr:nvCxnSpPr>
        <xdr:spPr>
          <a:xfrm flipV="1">
            <a:off x="1170491" y="1834075"/>
            <a:ext cx="0" cy="2097259"/>
          </a:xfrm>
          <a:prstGeom prst="straightConnector1">
            <a:avLst/>
          </a:prstGeom>
          <a:ln w="127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C213D731-118E-45DF-BBD5-A069B9081979}"/>
              </a:ext>
            </a:extLst>
          </xdr:cNvPr>
          <xdr:cNvCxnSpPr/>
        </xdr:nvCxnSpPr>
        <xdr:spPr>
          <a:xfrm>
            <a:off x="1174560" y="3919904"/>
            <a:ext cx="3493352" cy="0"/>
          </a:xfrm>
          <a:prstGeom prst="straightConnector1">
            <a:avLst/>
          </a:prstGeom>
          <a:ln w="12700">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a:extLst>
              <a:ext uri="{FF2B5EF4-FFF2-40B4-BE49-F238E27FC236}">
                <a16:creationId xmlns:a16="http://schemas.microsoft.com/office/drawing/2014/main" id="{2F64AA14-671E-4567-9E09-8A1E23D49617}"/>
              </a:ext>
            </a:extLst>
          </xdr:cNvPr>
          <xdr:cNvSpPr txBox="1"/>
        </xdr:nvSpPr>
        <xdr:spPr>
          <a:xfrm>
            <a:off x="951329" y="1594336"/>
            <a:ext cx="641039" cy="2710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latin typeface="ＭＳ Ｐゴシック" panose="020B0600070205080204" pitchFamily="50" charset="-128"/>
                <a:ea typeface="ＭＳ Ｐゴシック" panose="020B0600070205080204" pitchFamily="50" charset="-128"/>
              </a:rPr>
              <a:t>費用</a:t>
            </a:r>
          </a:p>
        </xdr:txBody>
      </xdr:sp>
      <xdr:sp macro="" textlink="">
        <xdr:nvSpPr>
          <xdr:cNvPr id="56" name="テキスト ボックス 55">
            <a:extLst>
              <a:ext uri="{FF2B5EF4-FFF2-40B4-BE49-F238E27FC236}">
                <a16:creationId xmlns:a16="http://schemas.microsoft.com/office/drawing/2014/main" id="{24B7E107-4630-4A96-8E12-0F5F8BEE300E}"/>
              </a:ext>
            </a:extLst>
          </xdr:cNvPr>
          <xdr:cNvSpPr txBox="1"/>
        </xdr:nvSpPr>
        <xdr:spPr>
          <a:xfrm>
            <a:off x="4651634" y="3794174"/>
            <a:ext cx="609328" cy="261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57" name="直線コネクタ 56">
            <a:extLst>
              <a:ext uri="{FF2B5EF4-FFF2-40B4-BE49-F238E27FC236}">
                <a16:creationId xmlns:a16="http://schemas.microsoft.com/office/drawing/2014/main" id="{1FEC1A45-F181-4D74-B90A-87CCF40E0DD3}"/>
              </a:ext>
            </a:extLst>
          </xdr:cNvPr>
          <xdr:cNvCxnSpPr/>
        </xdr:nvCxnSpPr>
        <xdr:spPr>
          <a:xfrm>
            <a:off x="1162352" y="3188091"/>
            <a:ext cx="3368111"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F2A79B92-97FA-432C-A316-82BF175E5137}"/>
              </a:ext>
            </a:extLst>
          </xdr:cNvPr>
          <xdr:cNvCxnSpPr>
            <a:endCxn id="51" idx="1"/>
          </xdr:cNvCxnSpPr>
        </xdr:nvCxnSpPr>
        <xdr:spPr>
          <a:xfrm flipV="1">
            <a:off x="1162352" y="2491154"/>
            <a:ext cx="3362756" cy="6969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616E4A32-618D-4088-A684-420DF877BF7A}"/>
              </a:ext>
            </a:extLst>
          </xdr:cNvPr>
          <xdr:cNvCxnSpPr/>
        </xdr:nvCxnSpPr>
        <xdr:spPr>
          <a:xfrm flipV="1">
            <a:off x="1170491" y="1950546"/>
            <a:ext cx="3337077" cy="1965548"/>
          </a:xfrm>
          <a:prstGeom prst="line">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37AA5B11-2329-4831-960B-56C7C11EAB37}"/>
              </a:ext>
            </a:extLst>
          </xdr:cNvPr>
          <xdr:cNvCxnSpPr/>
        </xdr:nvCxnSpPr>
        <xdr:spPr>
          <a:xfrm flipV="1">
            <a:off x="3062217" y="2793609"/>
            <a:ext cx="0" cy="1137725"/>
          </a:xfrm>
          <a:prstGeom prst="straightConnector1">
            <a:avLst/>
          </a:prstGeom>
          <a:ln w="12700">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a:extLst>
              <a:ext uri="{FF2B5EF4-FFF2-40B4-BE49-F238E27FC236}">
                <a16:creationId xmlns:a16="http://schemas.microsoft.com/office/drawing/2014/main" id="{26046B47-82F6-420B-BAFE-F88D3C98F945}"/>
              </a:ext>
            </a:extLst>
          </xdr:cNvPr>
          <xdr:cNvSpPr txBox="1"/>
        </xdr:nvSpPr>
        <xdr:spPr>
          <a:xfrm>
            <a:off x="2112936" y="3938954"/>
            <a:ext cx="1888175" cy="264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solidFill>
                  <a:srgbClr val="FF0000"/>
                </a:solidFill>
                <a:latin typeface="ＭＳ Ｐゴシック" panose="020B0600070205080204" pitchFamily="50" charset="-128"/>
                <a:ea typeface="ＭＳ Ｐゴシック" panose="020B0600070205080204" pitchFamily="50" charset="-128"/>
              </a:rPr>
              <a:t>赤字←　損益分岐点　→黒字</a:t>
            </a:r>
          </a:p>
        </xdr:txBody>
      </xdr:sp>
      <xdr:sp macro="" textlink="">
        <xdr:nvSpPr>
          <xdr:cNvPr id="62" name="テキスト ボックス 61">
            <a:extLst>
              <a:ext uri="{FF2B5EF4-FFF2-40B4-BE49-F238E27FC236}">
                <a16:creationId xmlns:a16="http://schemas.microsoft.com/office/drawing/2014/main" id="{CFA5CDD9-6C9A-4F58-81F1-5DF6D6539347}"/>
              </a:ext>
            </a:extLst>
          </xdr:cNvPr>
          <xdr:cNvSpPr txBox="1"/>
        </xdr:nvSpPr>
        <xdr:spPr>
          <a:xfrm>
            <a:off x="3128594" y="2794473"/>
            <a:ext cx="1180557" cy="3795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変動費</a:t>
            </a:r>
          </a:p>
          <a:p>
            <a:r>
              <a:rPr kumimoji="1" lang="ja-JP" altLang="en-US" sz="1000">
                <a:latin typeface="ＭＳ Ｐゴシック" panose="020B0600070205080204" pitchFamily="50" charset="-128"/>
                <a:ea typeface="ＭＳ Ｐゴシック" panose="020B0600070205080204" pitchFamily="50" charset="-128"/>
              </a:rPr>
              <a:t>売上に比例する費用</a:t>
            </a:r>
          </a:p>
        </xdr:txBody>
      </xdr:sp>
      <xdr:sp macro="" textlink="">
        <xdr:nvSpPr>
          <xdr:cNvPr id="63" name="テキスト ボックス 62">
            <a:extLst>
              <a:ext uri="{FF2B5EF4-FFF2-40B4-BE49-F238E27FC236}">
                <a16:creationId xmlns:a16="http://schemas.microsoft.com/office/drawing/2014/main" id="{A516116C-F9CE-47C6-8300-C637AF82311B}"/>
              </a:ext>
            </a:extLst>
          </xdr:cNvPr>
          <xdr:cNvSpPr txBox="1"/>
        </xdr:nvSpPr>
        <xdr:spPr>
          <a:xfrm>
            <a:off x="3128594" y="3237236"/>
            <a:ext cx="1485814" cy="416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固定費</a:t>
            </a:r>
          </a:p>
          <a:p>
            <a:r>
              <a:rPr kumimoji="1" lang="ja-JP" altLang="en-US" sz="1000">
                <a:latin typeface="ＭＳ Ｐゴシック" panose="020B0600070205080204" pitchFamily="50" charset="-128"/>
                <a:ea typeface="ＭＳ Ｐゴシック" panose="020B0600070205080204" pitchFamily="50" charset="-128"/>
              </a:rPr>
              <a:t>売上に関係ない固定費用</a:t>
            </a:r>
          </a:p>
        </xdr:txBody>
      </xdr:sp>
      <xdr:sp macro="" textlink="">
        <xdr:nvSpPr>
          <xdr:cNvPr id="64" name="テキスト ボックス 63">
            <a:extLst>
              <a:ext uri="{FF2B5EF4-FFF2-40B4-BE49-F238E27FC236}">
                <a16:creationId xmlns:a16="http://schemas.microsoft.com/office/drawing/2014/main" id="{99AD3B90-EF26-4648-AFDE-0DCEFD5205E8}"/>
              </a:ext>
            </a:extLst>
          </xdr:cNvPr>
          <xdr:cNvSpPr txBox="1"/>
        </xdr:nvSpPr>
        <xdr:spPr>
          <a:xfrm>
            <a:off x="4279161" y="1718507"/>
            <a:ext cx="472355" cy="264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latin typeface="ＭＳ Ｐゴシック" panose="020B0600070205080204" pitchFamily="50" charset="-128"/>
                <a:ea typeface="ＭＳ Ｐゴシック" panose="020B0600070205080204" pitchFamily="50" charset="-128"/>
              </a:rPr>
              <a:t>売上</a:t>
            </a:r>
          </a:p>
        </xdr:txBody>
      </xdr:sp>
      <xdr:sp macro="" textlink="">
        <xdr:nvSpPr>
          <xdr:cNvPr id="65" name="テキスト ボックス 64">
            <a:extLst>
              <a:ext uri="{FF2B5EF4-FFF2-40B4-BE49-F238E27FC236}">
                <a16:creationId xmlns:a16="http://schemas.microsoft.com/office/drawing/2014/main" id="{5F7C6B57-B64A-4C31-9C2A-A92721C1107E}"/>
              </a:ext>
            </a:extLst>
          </xdr:cNvPr>
          <xdr:cNvSpPr txBox="1"/>
        </xdr:nvSpPr>
        <xdr:spPr>
          <a:xfrm>
            <a:off x="1845061" y="2399128"/>
            <a:ext cx="1146386" cy="264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latin typeface="ＭＳ Ｐゴシック" panose="020B0600070205080204" pitchFamily="50" charset="-128"/>
                <a:ea typeface="ＭＳ Ｐゴシック" panose="020B0600070205080204" pitchFamily="50" charset="-128"/>
              </a:rPr>
              <a:t>損益分岐点売上</a:t>
            </a:r>
          </a:p>
        </xdr:txBody>
      </xdr:sp>
      <xdr:cxnSp macro="">
        <xdr:nvCxnSpPr>
          <xdr:cNvPr id="66" name="直線矢印コネクタ 65">
            <a:extLst>
              <a:ext uri="{FF2B5EF4-FFF2-40B4-BE49-F238E27FC236}">
                <a16:creationId xmlns:a16="http://schemas.microsoft.com/office/drawing/2014/main" id="{6E07BAC1-EDCF-4B0A-8769-92A5E68B23CD}"/>
              </a:ext>
            </a:extLst>
          </xdr:cNvPr>
          <xdr:cNvCxnSpPr/>
        </xdr:nvCxnSpPr>
        <xdr:spPr>
          <a:xfrm>
            <a:off x="2824779" y="2600178"/>
            <a:ext cx="233815" cy="16295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53340</xdr:colOff>
      <xdr:row>20</xdr:row>
      <xdr:rowOff>15240</xdr:rowOff>
    </xdr:from>
    <xdr:to>
      <xdr:col>12</xdr:col>
      <xdr:colOff>15240</xdr:colOff>
      <xdr:row>21</xdr:row>
      <xdr:rowOff>15240</xdr:rowOff>
    </xdr:to>
    <xdr:sp macro="" textlink="">
      <xdr:nvSpPr>
        <xdr:cNvPr id="67" name="四角形: 角を丸くする 66">
          <a:extLst>
            <a:ext uri="{FF2B5EF4-FFF2-40B4-BE49-F238E27FC236}">
              <a16:creationId xmlns:a16="http://schemas.microsoft.com/office/drawing/2014/main" id="{C2961EE6-2837-4B31-B863-B5F49ABC5ED0}"/>
            </a:ext>
          </a:extLst>
        </xdr:cNvPr>
        <xdr:cNvSpPr/>
      </xdr:nvSpPr>
      <xdr:spPr>
        <a:xfrm>
          <a:off x="3444240" y="5273040"/>
          <a:ext cx="769620" cy="190500"/>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53340</xdr:colOff>
      <xdr:row>24</xdr:row>
      <xdr:rowOff>15240</xdr:rowOff>
    </xdr:from>
    <xdr:to>
      <xdr:col>12</xdr:col>
      <xdr:colOff>15240</xdr:colOff>
      <xdr:row>25</xdr:row>
      <xdr:rowOff>15240</xdr:rowOff>
    </xdr:to>
    <xdr:sp macro="" textlink="">
      <xdr:nvSpPr>
        <xdr:cNvPr id="68" name="四角形: 角を丸くする 67">
          <a:extLst>
            <a:ext uri="{FF2B5EF4-FFF2-40B4-BE49-F238E27FC236}">
              <a16:creationId xmlns:a16="http://schemas.microsoft.com/office/drawing/2014/main" id="{77B5A69C-1BC4-4E45-BB27-19C38D693106}"/>
            </a:ext>
          </a:extLst>
        </xdr:cNvPr>
        <xdr:cNvSpPr/>
      </xdr:nvSpPr>
      <xdr:spPr>
        <a:xfrm>
          <a:off x="3444240" y="6035040"/>
          <a:ext cx="769620" cy="190500"/>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571500</xdr:colOff>
      <xdr:row>20</xdr:row>
      <xdr:rowOff>175260</xdr:rowOff>
    </xdr:from>
    <xdr:to>
      <xdr:col>11</xdr:col>
      <xdr:colOff>662940</xdr:colOff>
      <xdr:row>24</xdr:row>
      <xdr:rowOff>45720</xdr:rowOff>
    </xdr:to>
    <xdr:cxnSp macro="">
      <xdr:nvCxnSpPr>
        <xdr:cNvPr id="69" name="直線矢印コネクタ 68">
          <a:extLst>
            <a:ext uri="{FF2B5EF4-FFF2-40B4-BE49-F238E27FC236}">
              <a16:creationId xmlns:a16="http://schemas.microsoft.com/office/drawing/2014/main" id="{A03941E7-DF41-4A20-959A-9171572901F2}"/>
            </a:ext>
          </a:extLst>
        </xdr:cNvPr>
        <xdr:cNvCxnSpPr/>
      </xdr:nvCxnSpPr>
      <xdr:spPr>
        <a:xfrm flipH="1" flipV="1">
          <a:off x="8290560" y="3855720"/>
          <a:ext cx="91440" cy="6324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106680</xdr:colOff>
      <xdr:row>22</xdr:row>
      <xdr:rowOff>106680</xdr:rowOff>
    </xdr:from>
    <xdr:to>
      <xdr:col>11</xdr:col>
      <xdr:colOff>106680</xdr:colOff>
      <xdr:row>25</xdr:row>
      <xdr:rowOff>152400</xdr:rowOff>
    </xdr:to>
    <xdr:cxnSp macro="">
      <xdr:nvCxnSpPr>
        <xdr:cNvPr id="70" name="直線矢印コネクタ 69">
          <a:extLst>
            <a:ext uri="{FF2B5EF4-FFF2-40B4-BE49-F238E27FC236}">
              <a16:creationId xmlns:a16="http://schemas.microsoft.com/office/drawing/2014/main" id="{F430C1E6-509A-4D9B-A4B6-42F4938F046D}"/>
            </a:ext>
          </a:extLst>
        </xdr:cNvPr>
        <xdr:cNvCxnSpPr/>
      </xdr:nvCxnSpPr>
      <xdr:spPr>
        <a:xfrm flipV="1">
          <a:off x="7086600" y="4168140"/>
          <a:ext cx="739140" cy="6172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297180</xdr:colOff>
      <xdr:row>24</xdr:row>
      <xdr:rowOff>137160</xdr:rowOff>
    </xdr:from>
    <xdr:to>
      <xdr:col>11</xdr:col>
      <xdr:colOff>609600</xdr:colOff>
      <xdr:row>25</xdr:row>
      <xdr:rowOff>167640</xdr:rowOff>
    </xdr:to>
    <xdr:cxnSp macro="">
      <xdr:nvCxnSpPr>
        <xdr:cNvPr id="72" name="直線矢印コネクタ 71">
          <a:extLst>
            <a:ext uri="{FF2B5EF4-FFF2-40B4-BE49-F238E27FC236}">
              <a16:creationId xmlns:a16="http://schemas.microsoft.com/office/drawing/2014/main" id="{E58BDB06-951A-472F-9B10-90FBF68DC038}"/>
            </a:ext>
          </a:extLst>
        </xdr:cNvPr>
        <xdr:cNvCxnSpPr/>
      </xdr:nvCxnSpPr>
      <xdr:spPr>
        <a:xfrm flipV="1">
          <a:off x="8016240" y="4579620"/>
          <a:ext cx="312420" cy="2209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381000</xdr:colOff>
      <xdr:row>25</xdr:row>
      <xdr:rowOff>106680</xdr:rowOff>
    </xdr:from>
    <xdr:ext cx="697627" cy="259045"/>
    <xdr:sp macro="" textlink="">
      <xdr:nvSpPr>
        <xdr:cNvPr id="75" name="テキスト ボックス 74">
          <a:extLst>
            <a:ext uri="{FF2B5EF4-FFF2-40B4-BE49-F238E27FC236}">
              <a16:creationId xmlns:a16="http://schemas.microsoft.com/office/drawing/2014/main" id="{F0C1A72B-4D23-4D0E-B4A8-C785F2825D72}"/>
            </a:ext>
          </a:extLst>
        </xdr:cNvPr>
        <xdr:cNvSpPr txBox="1"/>
      </xdr:nvSpPr>
      <xdr:spPr>
        <a:xfrm>
          <a:off x="6621780" y="4739640"/>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限界利益</a:t>
          </a:r>
        </a:p>
      </xdr:txBody>
    </xdr:sp>
    <xdr:clientData/>
  </xdr:oneCellAnchor>
  <xdr:oneCellAnchor>
    <xdr:from>
      <xdr:col>10</xdr:col>
      <xdr:colOff>426720</xdr:colOff>
      <xdr:row>25</xdr:row>
      <xdr:rowOff>106680</xdr:rowOff>
    </xdr:from>
    <xdr:ext cx="1792670" cy="425758"/>
    <xdr:sp macro="" textlink="">
      <xdr:nvSpPr>
        <xdr:cNvPr id="76" name="テキスト ボックス 75">
          <a:extLst>
            <a:ext uri="{FF2B5EF4-FFF2-40B4-BE49-F238E27FC236}">
              <a16:creationId xmlns:a16="http://schemas.microsoft.com/office/drawing/2014/main" id="{2CBF94AE-7567-4347-B1A1-3A325FA3478B}"/>
            </a:ext>
          </a:extLst>
        </xdr:cNvPr>
        <xdr:cNvSpPr txBox="1"/>
      </xdr:nvSpPr>
      <xdr:spPr>
        <a:xfrm>
          <a:off x="7406640" y="4739640"/>
          <a:ext cx="179267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営業利益が０の時の売上高を</a:t>
          </a:r>
        </a:p>
        <a:p>
          <a:r>
            <a:rPr kumimoji="1" lang="ja-JP" altLang="en-US" sz="1000">
              <a:latin typeface="ＭＳ Ｐゴシック" panose="020B0600070205080204" pitchFamily="50" charset="-128"/>
              <a:ea typeface="ＭＳ Ｐゴシック" panose="020B0600070205080204" pitchFamily="50" charset="-128"/>
            </a:rPr>
            <a:t>損益分岐点売上高という</a:t>
          </a:r>
        </a:p>
      </xdr:txBody>
    </xdr:sp>
    <xdr:clientData/>
  </xdr:oneCellAnchor>
  <xdr:twoCellAnchor>
    <xdr:from>
      <xdr:col>1</xdr:col>
      <xdr:colOff>152400</xdr:colOff>
      <xdr:row>23</xdr:row>
      <xdr:rowOff>22860</xdr:rowOff>
    </xdr:from>
    <xdr:to>
      <xdr:col>6</xdr:col>
      <xdr:colOff>53340</xdr:colOff>
      <xdr:row>25</xdr:row>
      <xdr:rowOff>145461</xdr:rowOff>
    </xdr:to>
    <xdr:grpSp>
      <xdr:nvGrpSpPr>
        <xdr:cNvPr id="79" name="グループ化 78">
          <a:extLst>
            <a:ext uri="{FF2B5EF4-FFF2-40B4-BE49-F238E27FC236}">
              <a16:creationId xmlns:a16="http://schemas.microsoft.com/office/drawing/2014/main" id="{F96E4DDE-8B85-40A7-AE52-63C60780D324}"/>
            </a:ext>
          </a:extLst>
        </xdr:cNvPr>
        <xdr:cNvGrpSpPr/>
      </xdr:nvGrpSpPr>
      <xdr:grpSpPr>
        <a:xfrm>
          <a:off x="480060" y="4465320"/>
          <a:ext cx="3596640" cy="503601"/>
          <a:chOff x="281940" y="7010400"/>
          <a:chExt cx="3390900" cy="503601"/>
        </a:xfrm>
      </xdr:grpSpPr>
      <xdr:sp macro="" textlink="">
        <xdr:nvSpPr>
          <xdr:cNvPr id="80" name="四角形: 角を丸くする 79">
            <a:extLst>
              <a:ext uri="{FF2B5EF4-FFF2-40B4-BE49-F238E27FC236}">
                <a16:creationId xmlns:a16="http://schemas.microsoft.com/office/drawing/2014/main" id="{91A3C7D3-5E68-4A58-B184-E762385F0959}"/>
              </a:ext>
            </a:extLst>
          </xdr:cNvPr>
          <xdr:cNvSpPr/>
        </xdr:nvSpPr>
        <xdr:spPr>
          <a:xfrm>
            <a:off x="281940" y="7048500"/>
            <a:ext cx="3390900" cy="44958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1" name="グループ化 80">
            <a:extLst>
              <a:ext uri="{FF2B5EF4-FFF2-40B4-BE49-F238E27FC236}">
                <a16:creationId xmlns:a16="http://schemas.microsoft.com/office/drawing/2014/main" id="{C55AC5D3-B6EC-4CB5-A849-73E8FA5F56C8}"/>
              </a:ext>
            </a:extLst>
          </xdr:cNvPr>
          <xdr:cNvGrpSpPr/>
        </xdr:nvGrpSpPr>
        <xdr:grpSpPr>
          <a:xfrm>
            <a:off x="289560" y="7010400"/>
            <a:ext cx="3246120" cy="503601"/>
            <a:chOff x="533400" y="7200900"/>
            <a:chExt cx="3246120" cy="503601"/>
          </a:xfrm>
        </xdr:grpSpPr>
        <xdr:sp macro="" textlink="">
          <xdr:nvSpPr>
            <xdr:cNvPr id="82" name="テキスト ボックス 81">
              <a:extLst>
                <a:ext uri="{FF2B5EF4-FFF2-40B4-BE49-F238E27FC236}">
                  <a16:creationId xmlns:a16="http://schemas.microsoft.com/office/drawing/2014/main" id="{E71A4E16-486F-4FE0-A6A9-DB21B0404BD9}"/>
                </a:ext>
              </a:extLst>
            </xdr:cNvPr>
            <xdr:cNvSpPr txBox="1"/>
          </xdr:nvSpPr>
          <xdr:spPr>
            <a:xfrm>
              <a:off x="533400" y="7315200"/>
              <a:ext cx="131664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ＭＳ Ｐゴシック" panose="020B0600070205080204" pitchFamily="50" charset="-128"/>
                  <a:ea typeface="ＭＳ Ｐゴシック" panose="020B0600070205080204" pitchFamily="50" charset="-128"/>
                </a:rPr>
                <a:t>損益分岐点売上高＝</a:t>
              </a:r>
            </a:p>
          </xdr:txBody>
        </xdr:sp>
        <xdr:sp macro="" textlink="">
          <xdr:nvSpPr>
            <xdr:cNvPr id="83" name="テキスト ボックス 82">
              <a:extLst>
                <a:ext uri="{FF2B5EF4-FFF2-40B4-BE49-F238E27FC236}">
                  <a16:creationId xmlns:a16="http://schemas.microsoft.com/office/drawing/2014/main" id="{91AA24B9-9A00-478A-B44C-C07446B18147}"/>
                </a:ext>
              </a:extLst>
            </xdr:cNvPr>
            <xdr:cNvSpPr txBox="1"/>
          </xdr:nvSpPr>
          <xdr:spPr>
            <a:xfrm>
              <a:off x="2523816" y="7200900"/>
              <a:ext cx="55495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latin typeface="ＭＳ Ｐゴシック" panose="020B0600070205080204" pitchFamily="50" charset="-128"/>
                  <a:ea typeface="ＭＳ Ｐゴシック" panose="020B0600070205080204" pitchFamily="50" charset="-128"/>
                </a:rPr>
                <a:t>固定費</a:t>
              </a:r>
            </a:p>
          </xdr:txBody>
        </xdr:sp>
        <xdr:sp macro="" textlink="">
          <xdr:nvSpPr>
            <xdr:cNvPr id="84" name="テキスト ボックス 83">
              <a:extLst>
                <a:ext uri="{FF2B5EF4-FFF2-40B4-BE49-F238E27FC236}">
                  <a16:creationId xmlns:a16="http://schemas.microsoft.com/office/drawing/2014/main" id="{28F4B1D3-7209-4F8F-8435-31B4F78700AC}"/>
                </a:ext>
              </a:extLst>
            </xdr:cNvPr>
            <xdr:cNvSpPr txBox="1"/>
          </xdr:nvSpPr>
          <xdr:spPr>
            <a:xfrm>
              <a:off x="1952548" y="7437120"/>
              <a:ext cx="1697498"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latin typeface="ＭＳ Ｐゴシック" panose="020B0600070205080204" pitchFamily="50" charset="-128"/>
                  <a:ea typeface="ＭＳ Ｐゴシック" panose="020B0600070205080204" pitchFamily="50" charset="-128"/>
                </a:rPr>
                <a:t>（売上高－変動費）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売上高</a:t>
              </a:r>
            </a:p>
          </xdr:txBody>
        </xdr:sp>
        <xdr:cxnSp macro="">
          <xdr:nvCxnSpPr>
            <xdr:cNvPr id="85" name="直線コネクタ 84">
              <a:extLst>
                <a:ext uri="{FF2B5EF4-FFF2-40B4-BE49-F238E27FC236}">
                  <a16:creationId xmlns:a16="http://schemas.microsoft.com/office/drawing/2014/main" id="{13A3A7FF-C733-46FE-90C1-2838A07D6A7F}"/>
                </a:ext>
              </a:extLst>
            </xdr:cNvPr>
            <xdr:cNvCxnSpPr/>
          </xdr:nvCxnSpPr>
          <xdr:spPr>
            <a:xfrm>
              <a:off x="1851660" y="7444740"/>
              <a:ext cx="192786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53340</xdr:colOff>
      <xdr:row>28</xdr:row>
      <xdr:rowOff>7620</xdr:rowOff>
    </xdr:from>
    <xdr:to>
      <xdr:col>6</xdr:col>
      <xdr:colOff>121921</xdr:colOff>
      <xdr:row>30</xdr:row>
      <xdr:rowOff>122601</xdr:rowOff>
    </xdr:to>
    <xdr:grpSp>
      <xdr:nvGrpSpPr>
        <xdr:cNvPr id="86" name="グループ化 85">
          <a:extLst>
            <a:ext uri="{FF2B5EF4-FFF2-40B4-BE49-F238E27FC236}">
              <a16:creationId xmlns:a16="http://schemas.microsoft.com/office/drawing/2014/main" id="{C93B0BA8-8EE7-4EF5-B24E-199F1469E135}"/>
            </a:ext>
          </a:extLst>
        </xdr:cNvPr>
        <xdr:cNvGrpSpPr/>
      </xdr:nvGrpSpPr>
      <xdr:grpSpPr>
        <a:xfrm>
          <a:off x="1120140" y="5372100"/>
          <a:ext cx="3025141" cy="465501"/>
          <a:chOff x="2872740" y="8465820"/>
          <a:chExt cx="2819401" cy="465501"/>
        </a:xfrm>
      </xdr:grpSpPr>
      <xdr:sp macro="" textlink="">
        <xdr:nvSpPr>
          <xdr:cNvPr id="87" name="四角形: 角を丸くする 86">
            <a:extLst>
              <a:ext uri="{FF2B5EF4-FFF2-40B4-BE49-F238E27FC236}">
                <a16:creationId xmlns:a16="http://schemas.microsoft.com/office/drawing/2014/main" id="{EAC52DA0-7579-4E37-9DEC-BCB9510B0F6F}"/>
              </a:ext>
            </a:extLst>
          </xdr:cNvPr>
          <xdr:cNvSpPr/>
        </xdr:nvSpPr>
        <xdr:spPr>
          <a:xfrm>
            <a:off x="2872740" y="8465820"/>
            <a:ext cx="2758440" cy="44958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p>
        </xdr:txBody>
      </xdr:sp>
      <xdr:sp macro="" textlink="">
        <xdr:nvSpPr>
          <xdr:cNvPr id="88" name="テキスト ボックス 87">
            <a:extLst>
              <a:ext uri="{FF2B5EF4-FFF2-40B4-BE49-F238E27FC236}">
                <a16:creationId xmlns:a16="http://schemas.microsoft.com/office/drawing/2014/main" id="{359CF02B-4751-412E-884D-F6814DAFF9E9}"/>
              </a:ext>
            </a:extLst>
          </xdr:cNvPr>
          <xdr:cNvSpPr txBox="1"/>
        </xdr:nvSpPr>
        <xdr:spPr>
          <a:xfrm>
            <a:off x="2880446" y="8564880"/>
            <a:ext cx="141222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ＭＳ Ｐゴシック" panose="020B0600070205080204" pitchFamily="50" charset="-128"/>
                <a:ea typeface="ＭＳ Ｐゴシック" panose="020B0600070205080204" pitchFamily="50" charset="-128"/>
              </a:rPr>
              <a:t>損益分岐点比率＝</a:t>
            </a:r>
          </a:p>
        </xdr:txBody>
      </xdr:sp>
      <xdr:sp macro="" textlink="">
        <xdr:nvSpPr>
          <xdr:cNvPr id="89" name="テキスト ボックス 88">
            <a:extLst>
              <a:ext uri="{FF2B5EF4-FFF2-40B4-BE49-F238E27FC236}">
                <a16:creationId xmlns:a16="http://schemas.microsoft.com/office/drawing/2014/main" id="{5FAAE744-7874-4A8C-8872-413FD7C523B9}"/>
              </a:ext>
            </a:extLst>
          </xdr:cNvPr>
          <xdr:cNvSpPr txBox="1"/>
        </xdr:nvSpPr>
        <xdr:spPr>
          <a:xfrm>
            <a:off x="3848100" y="8481060"/>
            <a:ext cx="127253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損益分岐点売上高</a:t>
            </a:r>
          </a:p>
        </xdr:txBody>
      </xdr:sp>
      <xdr:sp macro="" textlink="">
        <xdr:nvSpPr>
          <xdr:cNvPr id="90" name="テキスト ボックス 89">
            <a:extLst>
              <a:ext uri="{FF2B5EF4-FFF2-40B4-BE49-F238E27FC236}">
                <a16:creationId xmlns:a16="http://schemas.microsoft.com/office/drawing/2014/main" id="{1AB48AD3-44C5-40C2-BEF1-CF6769BD5369}"/>
              </a:ext>
            </a:extLst>
          </xdr:cNvPr>
          <xdr:cNvSpPr txBox="1"/>
        </xdr:nvSpPr>
        <xdr:spPr>
          <a:xfrm>
            <a:off x="3989145" y="8663940"/>
            <a:ext cx="100957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実際売上高</a:t>
            </a:r>
          </a:p>
        </xdr:txBody>
      </xdr:sp>
      <xdr:cxnSp macro="">
        <xdr:nvCxnSpPr>
          <xdr:cNvPr id="91" name="直線コネクタ 90">
            <a:extLst>
              <a:ext uri="{FF2B5EF4-FFF2-40B4-BE49-F238E27FC236}">
                <a16:creationId xmlns:a16="http://schemas.microsoft.com/office/drawing/2014/main" id="{547DEE75-06F8-4F5E-95F9-A1D4C9A06BD7}"/>
              </a:ext>
            </a:extLst>
          </xdr:cNvPr>
          <xdr:cNvCxnSpPr/>
        </xdr:nvCxnSpPr>
        <xdr:spPr>
          <a:xfrm>
            <a:off x="3893478" y="8686800"/>
            <a:ext cx="1150962"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テキスト ボックス 91">
            <a:extLst>
              <a:ext uri="{FF2B5EF4-FFF2-40B4-BE49-F238E27FC236}">
                <a16:creationId xmlns:a16="http://schemas.microsoft.com/office/drawing/2014/main" id="{F159F359-1EFA-4FC0-A3E1-58EE7379300C}"/>
              </a:ext>
            </a:extLst>
          </xdr:cNvPr>
          <xdr:cNvSpPr txBox="1"/>
        </xdr:nvSpPr>
        <xdr:spPr>
          <a:xfrm>
            <a:off x="5029287" y="8572500"/>
            <a:ext cx="66285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Ｐゴシック" panose="020B0600070205080204" pitchFamily="50" charset="-128"/>
                <a:ea typeface="ＭＳ Ｐゴシック" panose="020B0600070205080204" pitchFamily="50" charset="-128"/>
              </a:rPr>
              <a:t>×100(%)</a:t>
            </a:r>
            <a:endParaRPr kumimoji="1" lang="ja-JP" altLang="en-US" sz="9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9</xdr:col>
      <xdr:colOff>281940</xdr:colOff>
      <xdr:row>23</xdr:row>
      <xdr:rowOff>152400</xdr:rowOff>
    </xdr:from>
    <xdr:to>
      <xdr:col>9</xdr:col>
      <xdr:colOff>281940</xdr:colOff>
      <xdr:row>27</xdr:row>
      <xdr:rowOff>152400</xdr:rowOff>
    </xdr:to>
    <xdr:cxnSp macro="">
      <xdr:nvCxnSpPr>
        <xdr:cNvPr id="93" name="直線矢印コネクタ 92">
          <a:extLst>
            <a:ext uri="{FF2B5EF4-FFF2-40B4-BE49-F238E27FC236}">
              <a16:creationId xmlns:a16="http://schemas.microsoft.com/office/drawing/2014/main" id="{6DEA33F8-0061-4CE1-AE0E-06BA81580F6E}"/>
            </a:ext>
          </a:extLst>
        </xdr:cNvPr>
        <xdr:cNvCxnSpPr/>
      </xdr:nvCxnSpPr>
      <xdr:spPr>
        <a:xfrm>
          <a:off x="6522720" y="4404360"/>
          <a:ext cx="0" cy="746760"/>
        </a:xfrm>
        <a:prstGeom prst="straightConnector1">
          <a:avLst/>
        </a:prstGeom>
        <a:ln w="1270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20</xdr:row>
      <xdr:rowOff>15240</xdr:rowOff>
    </xdr:from>
    <xdr:to>
      <xdr:col>9</xdr:col>
      <xdr:colOff>723900</xdr:colOff>
      <xdr:row>24</xdr:row>
      <xdr:rowOff>30480</xdr:rowOff>
    </xdr:to>
    <xdr:sp macro="" textlink="">
      <xdr:nvSpPr>
        <xdr:cNvPr id="98" name="四角形: 角を丸くする 97">
          <a:extLst>
            <a:ext uri="{FF2B5EF4-FFF2-40B4-BE49-F238E27FC236}">
              <a16:creationId xmlns:a16="http://schemas.microsoft.com/office/drawing/2014/main" id="{CFD53575-48EA-4367-B4E8-3005472AF7EE}"/>
            </a:ext>
          </a:extLst>
        </xdr:cNvPr>
        <xdr:cNvSpPr/>
      </xdr:nvSpPr>
      <xdr:spPr>
        <a:xfrm>
          <a:off x="6263640" y="3695700"/>
          <a:ext cx="701040" cy="777240"/>
        </a:xfrm>
        <a:prstGeom prst="roundRect">
          <a:avLst/>
        </a:prstGeom>
        <a:no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716280</xdr:colOff>
      <xdr:row>29</xdr:row>
      <xdr:rowOff>53340</xdr:rowOff>
    </xdr:from>
    <xdr:to>
      <xdr:col>7</xdr:col>
      <xdr:colOff>472440</xdr:colOff>
      <xdr:row>32</xdr:row>
      <xdr:rowOff>114300</xdr:rowOff>
    </xdr:to>
    <xdr:sp macro="" textlink="">
      <xdr:nvSpPr>
        <xdr:cNvPr id="99" name="フリーフォーム: 図形 98">
          <a:extLst>
            <a:ext uri="{FF2B5EF4-FFF2-40B4-BE49-F238E27FC236}">
              <a16:creationId xmlns:a16="http://schemas.microsoft.com/office/drawing/2014/main" id="{EDF6E25F-F5D2-4289-B8AA-1A6815352D4E}"/>
            </a:ext>
          </a:extLst>
        </xdr:cNvPr>
        <xdr:cNvSpPr/>
      </xdr:nvSpPr>
      <xdr:spPr>
        <a:xfrm>
          <a:off x="4000500" y="5402580"/>
          <a:ext cx="1234440" cy="586740"/>
        </a:xfrm>
        <a:custGeom>
          <a:avLst/>
          <a:gdLst>
            <a:gd name="connsiteX0" fmla="*/ 0 w 1074420"/>
            <a:gd name="connsiteY0" fmla="*/ 0 h 411480"/>
            <a:gd name="connsiteX1" fmla="*/ 708660 w 1074420"/>
            <a:gd name="connsiteY1" fmla="*/ 0 h 411480"/>
            <a:gd name="connsiteX2" fmla="*/ 708660 w 1074420"/>
            <a:gd name="connsiteY2" fmla="*/ 411480 h 411480"/>
            <a:gd name="connsiteX3" fmla="*/ 1074420 w 1074420"/>
            <a:gd name="connsiteY3" fmla="*/ 411480 h 411480"/>
          </a:gdLst>
          <a:ahLst/>
          <a:cxnLst>
            <a:cxn ang="0">
              <a:pos x="connsiteX0" y="connsiteY0"/>
            </a:cxn>
            <a:cxn ang="0">
              <a:pos x="connsiteX1" y="connsiteY1"/>
            </a:cxn>
            <a:cxn ang="0">
              <a:pos x="connsiteX2" y="connsiteY2"/>
            </a:cxn>
            <a:cxn ang="0">
              <a:pos x="connsiteX3" y="connsiteY3"/>
            </a:cxn>
          </a:cxnLst>
          <a:rect l="l" t="t" r="r" b="b"/>
          <a:pathLst>
            <a:path w="1074420" h="411480">
              <a:moveTo>
                <a:pt x="0" y="0"/>
              </a:moveTo>
              <a:lnTo>
                <a:pt x="708660" y="0"/>
              </a:lnTo>
              <a:lnTo>
                <a:pt x="708660" y="411480"/>
              </a:lnTo>
              <a:lnTo>
                <a:pt x="1074420" y="411480"/>
              </a:lnTo>
            </a:path>
          </a:pathLst>
        </a:custGeom>
        <a:noFill/>
        <a:ln>
          <a:solidFill>
            <a:schemeClr val="accent5"/>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53</xdr:row>
      <xdr:rowOff>76200</xdr:rowOff>
    </xdr:from>
    <xdr:to>
      <xdr:col>6</xdr:col>
      <xdr:colOff>53340</xdr:colOff>
      <xdr:row>56</xdr:row>
      <xdr:rowOff>54021</xdr:rowOff>
    </xdr:to>
    <xdr:grpSp>
      <xdr:nvGrpSpPr>
        <xdr:cNvPr id="73" name="グループ化 72">
          <a:extLst>
            <a:ext uri="{FF2B5EF4-FFF2-40B4-BE49-F238E27FC236}">
              <a16:creationId xmlns:a16="http://schemas.microsoft.com/office/drawing/2014/main" id="{BB12646A-44CA-483F-8E7F-438516B0EF1F}"/>
            </a:ext>
          </a:extLst>
        </xdr:cNvPr>
        <xdr:cNvGrpSpPr/>
      </xdr:nvGrpSpPr>
      <xdr:grpSpPr>
        <a:xfrm>
          <a:off x="480060" y="9822180"/>
          <a:ext cx="3596640" cy="503601"/>
          <a:chOff x="281940" y="7010400"/>
          <a:chExt cx="3390900" cy="503601"/>
        </a:xfrm>
      </xdr:grpSpPr>
      <xdr:sp macro="" textlink="">
        <xdr:nvSpPr>
          <xdr:cNvPr id="74" name="四角形: 角を丸くする 73">
            <a:extLst>
              <a:ext uri="{FF2B5EF4-FFF2-40B4-BE49-F238E27FC236}">
                <a16:creationId xmlns:a16="http://schemas.microsoft.com/office/drawing/2014/main" id="{B4537934-BAF4-4BA7-8DDF-B7F603A7D8F5}"/>
              </a:ext>
            </a:extLst>
          </xdr:cNvPr>
          <xdr:cNvSpPr/>
        </xdr:nvSpPr>
        <xdr:spPr>
          <a:xfrm>
            <a:off x="281940" y="7048500"/>
            <a:ext cx="3390900" cy="44958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77" name="グループ化 76">
            <a:extLst>
              <a:ext uri="{FF2B5EF4-FFF2-40B4-BE49-F238E27FC236}">
                <a16:creationId xmlns:a16="http://schemas.microsoft.com/office/drawing/2014/main" id="{2609C649-D4FD-45A7-835B-5DBC728EE321}"/>
              </a:ext>
            </a:extLst>
          </xdr:cNvPr>
          <xdr:cNvGrpSpPr/>
        </xdr:nvGrpSpPr>
        <xdr:grpSpPr>
          <a:xfrm>
            <a:off x="289560" y="7010400"/>
            <a:ext cx="3246120" cy="503601"/>
            <a:chOff x="533400" y="7200900"/>
            <a:chExt cx="3246120" cy="503601"/>
          </a:xfrm>
        </xdr:grpSpPr>
        <xdr:sp macro="" textlink="">
          <xdr:nvSpPr>
            <xdr:cNvPr id="78" name="テキスト ボックス 77">
              <a:extLst>
                <a:ext uri="{FF2B5EF4-FFF2-40B4-BE49-F238E27FC236}">
                  <a16:creationId xmlns:a16="http://schemas.microsoft.com/office/drawing/2014/main" id="{EC2D699F-8F07-4E43-9773-300994CC816A}"/>
                </a:ext>
              </a:extLst>
            </xdr:cNvPr>
            <xdr:cNvSpPr txBox="1"/>
          </xdr:nvSpPr>
          <xdr:spPr>
            <a:xfrm>
              <a:off x="533400" y="7315200"/>
              <a:ext cx="131664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ＭＳ Ｐゴシック" panose="020B0600070205080204" pitchFamily="50" charset="-128"/>
                  <a:ea typeface="ＭＳ Ｐゴシック" panose="020B0600070205080204" pitchFamily="50" charset="-128"/>
                </a:rPr>
                <a:t>損益分岐点売上高＝</a:t>
              </a:r>
            </a:p>
          </xdr:txBody>
        </xdr:sp>
        <xdr:sp macro="" textlink="">
          <xdr:nvSpPr>
            <xdr:cNvPr id="94" name="テキスト ボックス 93">
              <a:extLst>
                <a:ext uri="{FF2B5EF4-FFF2-40B4-BE49-F238E27FC236}">
                  <a16:creationId xmlns:a16="http://schemas.microsoft.com/office/drawing/2014/main" id="{6D350638-6EAE-4814-A6BF-CB66FA5A525B}"/>
                </a:ext>
              </a:extLst>
            </xdr:cNvPr>
            <xdr:cNvSpPr txBox="1"/>
          </xdr:nvSpPr>
          <xdr:spPr>
            <a:xfrm>
              <a:off x="2142970" y="7200900"/>
              <a:ext cx="131664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latin typeface="ＭＳ Ｐゴシック" panose="020B0600070205080204" pitchFamily="50" charset="-128"/>
                  <a:ea typeface="ＭＳ Ｐゴシック" panose="020B0600070205080204" pitchFamily="50" charset="-128"/>
                </a:rPr>
                <a:t>固定費＋</a:t>
              </a:r>
              <a:r>
                <a:rPr kumimoji="1" lang="ja-JP" altLang="en-US" sz="1050">
                  <a:solidFill>
                    <a:srgbClr val="C00000"/>
                  </a:solidFill>
                  <a:latin typeface="ＭＳ Ｐゴシック" panose="020B0600070205080204" pitchFamily="50" charset="-128"/>
                  <a:ea typeface="ＭＳ Ｐゴシック" panose="020B0600070205080204" pitchFamily="50" charset="-128"/>
                </a:rPr>
                <a:t>借入返済額</a:t>
              </a:r>
            </a:p>
          </xdr:txBody>
        </xdr:sp>
        <xdr:sp macro="" textlink="">
          <xdr:nvSpPr>
            <xdr:cNvPr id="95" name="テキスト ボックス 94">
              <a:extLst>
                <a:ext uri="{FF2B5EF4-FFF2-40B4-BE49-F238E27FC236}">
                  <a16:creationId xmlns:a16="http://schemas.microsoft.com/office/drawing/2014/main" id="{C45A1B8D-AD98-4F37-A6D2-AA25476D2CA4}"/>
                </a:ext>
              </a:extLst>
            </xdr:cNvPr>
            <xdr:cNvSpPr txBox="1"/>
          </xdr:nvSpPr>
          <xdr:spPr>
            <a:xfrm>
              <a:off x="1952548" y="7437120"/>
              <a:ext cx="1697498"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latin typeface="ＭＳ Ｐゴシック" panose="020B0600070205080204" pitchFamily="50" charset="-128"/>
                  <a:ea typeface="ＭＳ Ｐゴシック" panose="020B0600070205080204" pitchFamily="50" charset="-128"/>
                </a:rPr>
                <a:t>（売上高－変動費）</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売上高</a:t>
              </a:r>
            </a:p>
          </xdr:txBody>
        </xdr:sp>
        <xdr:cxnSp macro="">
          <xdr:nvCxnSpPr>
            <xdr:cNvPr id="96" name="直線コネクタ 95">
              <a:extLst>
                <a:ext uri="{FF2B5EF4-FFF2-40B4-BE49-F238E27FC236}">
                  <a16:creationId xmlns:a16="http://schemas.microsoft.com/office/drawing/2014/main" id="{795CA725-33D3-41E3-9245-99F84CAEF190}"/>
                </a:ext>
              </a:extLst>
            </xdr:cNvPr>
            <xdr:cNvCxnSpPr/>
          </xdr:nvCxnSpPr>
          <xdr:spPr>
            <a:xfrm>
              <a:off x="1851660" y="7444740"/>
              <a:ext cx="192786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297180</xdr:colOff>
      <xdr:row>56</xdr:row>
      <xdr:rowOff>30480</xdr:rowOff>
    </xdr:from>
    <xdr:to>
      <xdr:col>6</xdr:col>
      <xdr:colOff>563880</xdr:colOff>
      <xdr:row>71</xdr:row>
      <xdr:rowOff>144780</xdr:rowOff>
    </xdr:to>
    <xdr:graphicFrame macro="">
      <xdr:nvGraphicFramePr>
        <xdr:cNvPr id="2" name="グラフ 1">
          <a:extLst>
            <a:ext uri="{FF2B5EF4-FFF2-40B4-BE49-F238E27FC236}">
              <a16:creationId xmlns:a16="http://schemas.microsoft.com/office/drawing/2014/main" id="{15C925F6-0D0D-49C1-BAB2-897B25A1D0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274320</xdr:colOff>
      <xdr:row>6</xdr:row>
      <xdr:rowOff>160020</xdr:rowOff>
    </xdr:from>
    <xdr:to>
      <xdr:col>12</xdr:col>
      <xdr:colOff>640080</xdr:colOff>
      <xdr:row>27</xdr:row>
      <xdr:rowOff>38100</xdr:rowOff>
    </xdr:to>
    <xdr:graphicFrame macro="">
      <xdr:nvGraphicFramePr>
        <xdr:cNvPr id="77" name="グラフ 76">
          <a:extLst>
            <a:ext uri="{FF2B5EF4-FFF2-40B4-BE49-F238E27FC236}">
              <a16:creationId xmlns:a16="http://schemas.microsoft.com/office/drawing/2014/main" id="{4F784B34-AC79-4075-BFA7-1D9B26CB4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7</xdr:row>
      <xdr:rowOff>172720</xdr:rowOff>
    </xdr:from>
    <xdr:to>
      <xdr:col>5</xdr:col>
      <xdr:colOff>495300</xdr:colOff>
      <xdr:row>25</xdr:row>
      <xdr:rowOff>96630</xdr:rowOff>
    </xdr:to>
    <xdr:grpSp>
      <xdr:nvGrpSpPr>
        <xdr:cNvPr id="78" name="グループ化 77">
          <a:extLst>
            <a:ext uri="{FF2B5EF4-FFF2-40B4-BE49-F238E27FC236}">
              <a16:creationId xmlns:a16="http://schemas.microsoft.com/office/drawing/2014/main" id="{D15D5949-334E-4B0A-A5F6-D7B3A8F1EAE7}"/>
            </a:ext>
          </a:extLst>
        </xdr:cNvPr>
        <xdr:cNvGrpSpPr/>
      </xdr:nvGrpSpPr>
      <xdr:grpSpPr>
        <a:xfrm>
          <a:off x="441960" y="1567180"/>
          <a:ext cx="3337560" cy="3078590"/>
          <a:chOff x="550986" y="638908"/>
          <a:chExt cx="2936630" cy="2751962"/>
        </a:xfrm>
      </xdr:grpSpPr>
      <xdr:sp macro="" textlink="">
        <xdr:nvSpPr>
          <xdr:cNvPr id="79" name="フリーフォーム: 図形 78">
            <a:extLst>
              <a:ext uri="{FF2B5EF4-FFF2-40B4-BE49-F238E27FC236}">
                <a16:creationId xmlns:a16="http://schemas.microsoft.com/office/drawing/2014/main" id="{E4EB47EB-C18E-472E-AAEC-97E622142BB4}"/>
              </a:ext>
            </a:extLst>
          </xdr:cNvPr>
          <xdr:cNvSpPr/>
        </xdr:nvSpPr>
        <xdr:spPr>
          <a:xfrm>
            <a:off x="550986" y="638908"/>
            <a:ext cx="1881553" cy="2749061"/>
          </a:xfrm>
          <a:custGeom>
            <a:avLst/>
            <a:gdLst>
              <a:gd name="connsiteX0" fmla="*/ 0 w 1881553"/>
              <a:gd name="connsiteY0" fmla="*/ 2749061 h 2749061"/>
              <a:gd name="connsiteX1" fmla="*/ 1881553 w 1881553"/>
              <a:gd name="connsiteY1" fmla="*/ 2749061 h 2749061"/>
              <a:gd name="connsiteX2" fmla="*/ 1060938 w 1881553"/>
              <a:gd name="connsiteY2" fmla="*/ 0 h 2749061"/>
              <a:gd name="connsiteX3" fmla="*/ 0 w 1881553"/>
              <a:gd name="connsiteY3" fmla="*/ 0 h 2749061"/>
              <a:gd name="connsiteX4" fmla="*/ 0 w 1881553"/>
              <a:gd name="connsiteY4" fmla="*/ 2749061 h 274906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1553" h="2749061">
                <a:moveTo>
                  <a:pt x="0" y="2749061"/>
                </a:moveTo>
                <a:lnTo>
                  <a:pt x="1881553" y="2749061"/>
                </a:lnTo>
                <a:lnTo>
                  <a:pt x="1060938" y="0"/>
                </a:lnTo>
                <a:lnTo>
                  <a:pt x="0" y="0"/>
                </a:lnTo>
                <a:lnTo>
                  <a:pt x="0" y="2749061"/>
                </a:lnTo>
                <a:close/>
              </a:path>
            </a:pathLst>
          </a:cu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0" name="フリーフォーム: 図形 79">
            <a:extLst>
              <a:ext uri="{FF2B5EF4-FFF2-40B4-BE49-F238E27FC236}">
                <a16:creationId xmlns:a16="http://schemas.microsoft.com/office/drawing/2014/main" id="{7FDCA5E3-2FF8-432F-BE2F-8B7D1F890379}"/>
              </a:ext>
            </a:extLst>
          </xdr:cNvPr>
          <xdr:cNvSpPr/>
        </xdr:nvSpPr>
        <xdr:spPr>
          <a:xfrm flipH="1" flipV="1">
            <a:off x="1606063" y="638908"/>
            <a:ext cx="1881553" cy="2749061"/>
          </a:xfrm>
          <a:custGeom>
            <a:avLst/>
            <a:gdLst>
              <a:gd name="connsiteX0" fmla="*/ 0 w 1881553"/>
              <a:gd name="connsiteY0" fmla="*/ 2749061 h 2749061"/>
              <a:gd name="connsiteX1" fmla="*/ 1881553 w 1881553"/>
              <a:gd name="connsiteY1" fmla="*/ 2749061 h 2749061"/>
              <a:gd name="connsiteX2" fmla="*/ 1060938 w 1881553"/>
              <a:gd name="connsiteY2" fmla="*/ 0 h 2749061"/>
              <a:gd name="connsiteX3" fmla="*/ 0 w 1881553"/>
              <a:gd name="connsiteY3" fmla="*/ 0 h 2749061"/>
              <a:gd name="connsiteX4" fmla="*/ 0 w 1881553"/>
              <a:gd name="connsiteY4" fmla="*/ 2749061 h 274906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1553" h="2749061">
                <a:moveTo>
                  <a:pt x="0" y="2749061"/>
                </a:moveTo>
                <a:lnTo>
                  <a:pt x="1881553" y="2749061"/>
                </a:lnTo>
                <a:lnTo>
                  <a:pt x="1060938" y="0"/>
                </a:lnTo>
                <a:lnTo>
                  <a:pt x="0" y="0"/>
                </a:lnTo>
                <a:lnTo>
                  <a:pt x="0" y="2749061"/>
                </a:lnTo>
                <a:close/>
              </a:path>
            </a:pathLst>
          </a:cu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1" name="直線コネクタ 80">
            <a:extLst>
              <a:ext uri="{FF2B5EF4-FFF2-40B4-BE49-F238E27FC236}">
                <a16:creationId xmlns:a16="http://schemas.microsoft.com/office/drawing/2014/main" id="{B9803044-1CDB-41DE-848D-668B2FD1E2F0}"/>
              </a:ext>
            </a:extLst>
          </xdr:cNvPr>
          <xdr:cNvCxnSpPr/>
        </xdr:nvCxnSpPr>
        <xdr:spPr>
          <a:xfrm>
            <a:off x="2006554"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8C58C748-43E8-467F-8B3F-02AAC752B1DF}"/>
              </a:ext>
            </a:extLst>
          </xdr:cNvPr>
          <xdr:cNvCxnSpPr/>
        </xdr:nvCxnSpPr>
        <xdr:spPr>
          <a:xfrm rot="2160000">
            <a:off x="2006554"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a:extLst>
              <a:ext uri="{FF2B5EF4-FFF2-40B4-BE49-F238E27FC236}">
                <a16:creationId xmlns:a16="http://schemas.microsoft.com/office/drawing/2014/main" id="{74B21B65-21C7-44EB-9DD7-9F2A3BCB5B8B}"/>
              </a:ext>
            </a:extLst>
          </xdr:cNvPr>
          <xdr:cNvCxnSpPr/>
        </xdr:nvCxnSpPr>
        <xdr:spPr>
          <a:xfrm rot="4320000">
            <a:off x="2006554" y="780027"/>
            <a:ext cx="0" cy="2421808"/>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a:extLst>
              <a:ext uri="{FF2B5EF4-FFF2-40B4-BE49-F238E27FC236}">
                <a16:creationId xmlns:a16="http://schemas.microsoft.com/office/drawing/2014/main" id="{A71D2882-0B80-41ED-B0E7-1190AA5089AA}"/>
              </a:ext>
            </a:extLst>
          </xdr:cNvPr>
          <xdr:cNvCxnSpPr/>
        </xdr:nvCxnSpPr>
        <xdr:spPr>
          <a:xfrm rot="17280000" flipV="1">
            <a:off x="2006554" y="780027"/>
            <a:ext cx="0" cy="2421808"/>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a:extLst>
              <a:ext uri="{FF2B5EF4-FFF2-40B4-BE49-F238E27FC236}">
                <a16:creationId xmlns:a16="http://schemas.microsoft.com/office/drawing/2014/main" id="{D0B49316-D5C1-4F7F-B10D-BC6E43E1431C}"/>
              </a:ext>
            </a:extLst>
          </xdr:cNvPr>
          <xdr:cNvCxnSpPr/>
        </xdr:nvCxnSpPr>
        <xdr:spPr>
          <a:xfrm rot="19440000" flipH="1">
            <a:off x="2013225"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86" name="テキスト ボックス 85">
            <a:extLst>
              <a:ext uri="{FF2B5EF4-FFF2-40B4-BE49-F238E27FC236}">
                <a16:creationId xmlns:a16="http://schemas.microsoft.com/office/drawing/2014/main" id="{F94D8F01-B412-4F04-94C5-54DE32CBF0F4}"/>
              </a:ext>
            </a:extLst>
          </xdr:cNvPr>
          <xdr:cNvSpPr txBox="1"/>
        </xdr:nvSpPr>
        <xdr:spPr>
          <a:xfrm>
            <a:off x="699483" y="3160397"/>
            <a:ext cx="598688" cy="2304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b="1">
                <a:latin typeface="ＭＳ ゴシック" panose="020B0609070205080204" pitchFamily="49" charset="-128"/>
                <a:ea typeface="ＭＳ ゴシック" panose="020B0609070205080204" pitchFamily="49" charset="-128"/>
              </a:rPr>
              <a:t>攻めの力</a:t>
            </a:r>
          </a:p>
        </xdr:txBody>
      </xdr:sp>
      <xdr:sp macro="" textlink="">
        <xdr:nvSpPr>
          <xdr:cNvPr id="87" name="テキスト ボックス 86">
            <a:extLst>
              <a:ext uri="{FF2B5EF4-FFF2-40B4-BE49-F238E27FC236}">
                <a16:creationId xmlns:a16="http://schemas.microsoft.com/office/drawing/2014/main" id="{5EA2EA40-38A8-459F-A01D-57C8C6FECC6A}"/>
              </a:ext>
            </a:extLst>
          </xdr:cNvPr>
          <xdr:cNvSpPr txBox="1"/>
        </xdr:nvSpPr>
        <xdr:spPr>
          <a:xfrm>
            <a:off x="2728180" y="3160397"/>
            <a:ext cx="630931" cy="2304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b="1">
                <a:latin typeface="ＭＳ ゴシック" panose="020B0609070205080204" pitchFamily="49" charset="-128"/>
                <a:ea typeface="ＭＳ ゴシック" panose="020B0609070205080204" pitchFamily="49" charset="-128"/>
              </a:rPr>
              <a:t>守りの力力</a:t>
            </a:r>
          </a:p>
        </xdr:txBody>
      </xdr:sp>
    </xdr:grpSp>
    <xdr:clientData/>
  </xdr:twoCellAnchor>
  <xdr:twoCellAnchor>
    <xdr:from>
      <xdr:col>0</xdr:col>
      <xdr:colOff>99060</xdr:colOff>
      <xdr:row>6</xdr:row>
      <xdr:rowOff>7620</xdr:rowOff>
    </xdr:from>
    <xdr:to>
      <xdr:col>6</xdr:col>
      <xdr:colOff>83820</xdr:colOff>
      <xdr:row>27</xdr:row>
      <xdr:rowOff>45720</xdr:rowOff>
    </xdr:to>
    <xdr:graphicFrame macro="">
      <xdr:nvGraphicFramePr>
        <xdr:cNvPr id="2" name="グラフ 1">
          <a:extLst>
            <a:ext uri="{FF2B5EF4-FFF2-40B4-BE49-F238E27FC236}">
              <a16:creationId xmlns:a16="http://schemas.microsoft.com/office/drawing/2014/main" id="{B5CEABD5-45C0-4EDD-B10D-E234E0B4A9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aga.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naga.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A9AB-DD9A-4D52-906B-A836CDD8AC94}">
  <dimension ref="A1:P106"/>
  <sheetViews>
    <sheetView tabSelected="1" zoomScaleNormal="100" workbookViewId="0">
      <selection activeCell="A104" sqref="A104"/>
    </sheetView>
  </sheetViews>
  <sheetFormatPr defaultColWidth="10.77734375" defaultRowHeight="15" customHeight="1" x14ac:dyDescent="0.2"/>
  <cols>
    <col min="1" max="1" width="4.77734375" style="1" customWidth="1"/>
    <col min="2" max="16384" width="10.77734375" style="1"/>
  </cols>
  <sheetData>
    <row r="1" spans="1:14" ht="19.8" customHeight="1" x14ac:dyDescent="0.2">
      <c r="A1" s="51" t="s">
        <v>76</v>
      </c>
      <c r="B1" s="4"/>
      <c r="C1" s="4"/>
      <c r="D1" s="4"/>
      <c r="E1" s="4"/>
      <c r="F1" s="4"/>
      <c r="G1" s="4"/>
      <c r="H1" s="47" t="s">
        <v>68</v>
      </c>
      <c r="I1" s="4"/>
      <c r="J1" s="4"/>
      <c r="K1" s="4"/>
      <c r="L1" s="4"/>
      <c r="M1" s="5" t="s">
        <v>14</v>
      </c>
      <c r="N1" s="46" t="s">
        <v>67</v>
      </c>
    </row>
    <row r="2" spans="1:14" ht="15" customHeight="1" x14ac:dyDescent="0.2">
      <c r="A2" s="147" t="s">
        <v>263</v>
      </c>
      <c r="B2" s="52" t="s">
        <v>77</v>
      </c>
      <c r="C2" s="52"/>
      <c r="D2" s="53"/>
      <c r="E2" s="53"/>
      <c r="F2" s="53"/>
      <c r="G2" s="53"/>
      <c r="H2" s="53"/>
      <c r="I2" s="53"/>
      <c r="J2" s="53"/>
      <c r="K2" s="53"/>
      <c r="L2" s="53"/>
      <c r="M2" s="53"/>
      <c r="N2" s="2"/>
    </row>
    <row r="3" spans="1:14" ht="15" customHeight="1" x14ac:dyDescent="0.2">
      <c r="A3" s="39"/>
      <c r="B3" s="39"/>
      <c r="C3" s="39"/>
      <c r="D3" s="54" t="s">
        <v>87</v>
      </c>
      <c r="E3" s="146">
        <v>121</v>
      </c>
      <c r="F3" s="39" t="s">
        <v>264</v>
      </c>
      <c r="G3" s="39"/>
      <c r="H3" s="39"/>
      <c r="I3" s="39"/>
      <c r="J3" s="39"/>
      <c r="K3" s="39"/>
      <c r="L3" s="39"/>
      <c r="M3" s="39"/>
      <c r="N3" s="2"/>
    </row>
    <row r="4" spans="1:14" ht="15" customHeight="1" x14ac:dyDescent="0.2">
      <c r="A4" s="39"/>
      <c r="B4" s="39"/>
      <c r="C4" s="39"/>
      <c r="D4" s="39"/>
      <c r="E4" s="146">
        <v>122</v>
      </c>
      <c r="F4" s="39" t="s">
        <v>265</v>
      </c>
      <c r="G4" s="39"/>
      <c r="H4" s="39"/>
      <c r="I4" s="39"/>
      <c r="J4" s="39"/>
      <c r="K4" s="39"/>
      <c r="L4" s="39"/>
      <c r="M4" s="39"/>
      <c r="N4" s="2"/>
    </row>
    <row r="5" spans="1:14" ht="15" customHeight="1" x14ac:dyDescent="0.2">
      <c r="A5" s="39"/>
      <c r="B5" s="39"/>
      <c r="C5" s="39"/>
      <c r="D5" s="39"/>
      <c r="E5" s="146">
        <v>123</v>
      </c>
      <c r="F5" s="39" t="s">
        <v>266</v>
      </c>
      <c r="G5" s="39"/>
      <c r="H5" s="39"/>
      <c r="I5" s="39"/>
      <c r="J5" s="39"/>
      <c r="K5" s="39"/>
      <c r="L5" s="39"/>
      <c r="M5" s="39"/>
      <c r="N5" s="2"/>
    </row>
    <row r="6" spans="1:14" ht="15" customHeight="1" x14ac:dyDescent="0.2">
      <c r="A6" s="2"/>
      <c r="B6" s="2"/>
      <c r="C6" s="2"/>
      <c r="D6" s="2"/>
      <c r="E6" s="2"/>
      <c r="F6" s="2"/>
      <c r="G6" s="2"/>
      <c r="H6" s="2"/>
      <c r="I6" s="2"/>
      <c r="J6" s="2"/>
      <c r="K6" s="2"/>
      <c r="L6" s="2"/>
      <c r="M6" s="2"/>
      <c r="N6" s="2"/>
    </row>
    <row r="7" spans="1:14" ht="15" customHeight="1" x14ac:dyDescent="0.2">
      <c r="A7" s="2"/>
      <c r="B7" s="2" t="s">
        <v>61</v>
      </c>
      <c r="C7" s="2"/>
      <c r="D7" s="2"/>
      <c r="E7" s="2"/>
      <c r="F7" s="2"/>
      <c r="G7" s="2"/>
      <c r="H7" s="2"/>
      <c r="I7" s="2"/>
      <c r="J7" s="2"/>
      <c r="K7" s="2"/>
      <c r="L7" s="2"/>
      <c r="M7" s="2"/>
      <c r="N7" s="2"/>
    </row>
    <row r="8" spans="1:14" ht="15" customHeight="1" x14ac:dyDescent="0.2">
      <c r="A8" s="2"/>
      <c r="B8" s="2" t="s">
        <v>80</v>
      </c>
      <c r="C8" s="2"/>
      <c r="D8" s="2"/>
      <c r="E8" s="2"/>
      <c r="F8" s="2"/>
      <c r="G8" s="2"/>
      <c r="H8" s="2"/>
      <c r="I8" s="2"/>
      <c r="J8" s="2"/>
      <c r="K8" s="2"/>
      <c r="L8" s="2"/>
      <c r="M8" s="2"/>
      <c r="N8" s="2"/>
    </row>
    <row r="9" spans="1:14" ht="15" customHeight="1" x14ac:dyDescent="0.2">
      <c r="A9" s="2"/>
      <c r="B9" s="2" t="s">
        <v>78</v>
      </c>
      <c r="C9" s="2"/>
      <c r="D9" s="2"/>
      <c r="E9" s="2"/>
      <c r="F9" s="2"/>
      <c r="G9" s="2"/>
      <c r="H9" s="2"/>
      <c r="I9" s="2"/>
      <c r="J9" s="2"/>
      <c r="K9" s="2"/>
      <c r="L9" s="2"/>
      <c r="M9" s="2"/>
      <c r="N9" s="2"/>
    </row>
    <row r="10" spans="1:14" ht="15" customHeight="1" x14ac:dyDescent="0.2">
      <c r="A10" s="2"/>
      <c r="B10" s="2" t="s">
        <v>79</v>
      </c>
      <c r="C10" s="2"/>
      <c r="D10" s="2"/>
      <c r="E10" s="2"/>
      <c r="F10" s="2"/>
      <c r="G10" s="2"/>
      <c r="H10" s="2"/>
      <c r="I10" s="2"/>
      <c r="J10" s="2"/>
      <c r="K10" s="2"/>
      <c r="L10" s="2"/>
      <c r="M10" s="2"/>
      <c r="N10" s="2"/>
    </row>
    <row r="11" spans="1:14" ht="15" customHeight="1" x14ac:dyDescent="0.2">
      <c r="A11" s="2"/>
      <c r="B11" s="2"/>
      <c r="C11" s="2"/>
      <c r="D11" s="2"/>
      <c r="E11" s="2"/>
      <c r="F11" s="2"/>
      <c r="G11" s="2"/>
      <c r="H11" s="2"/>
      <c r="I11" s="2"/>
      <c r="J11" s="2"/>
      <c r="K11" s="2"/>
      <c r="L11" s="2"/>
      <c r="M11" s="2"/>
      <c r="N11" s="2"/>
    </row>
    <row r="12" spans="1:14" ht="15" customHeight="1" x14ac:dyDescent="0.2">
      <c r="A12" s="2"/>
      <c r="B12" s="42" t="s">
        <v>37</v>
      </c>
      <c r="C12" s="39"/>
      <c r="D12" s="39"/>
      <c r="E12" s="39"/>
      <c r="F12" s="39"/>
      <c r="G12" s="2"/>
      <c r="H12" s="2"/>
      <c r="I12" s="2"/>
      <c r="J12" s="2"/>
      <c r="K12" s="2"/>
      <c r="L12" s="2"/>
      <c r="M12" s="2"/>
      <c r="N12" s="2"/>
    </row>
    <row r="13" spans="1:14" ht="15" customHeight="1" x14ac:dyDescent="0.2">
      <c r="A13" s="2"/>
      <c r="B13" s="2"/>
      <c r="C13" s="34" t="s">
        <v>38</v>
      </c>
      <c r="D13" s="2"/>
      <c r="E13" s="2"/>
      <c r="F13" s="2"/>
      <c r="G13" s="2"/>
      <c r="H13" s="2"/>
      <c r="I13" s="2"/>
      <c r="J13" s="2"/>
      <c r="K13" s="2"/>
      <c r="L13" s="2"/>
      <c r="M13" s="2"/>
      <c r="N13" s="2"/>
    </row>
    <row r="14" spans="1:14" ht="15" customHeight="1" x14ac:dyDescent="0.2">
      <c r="A14" s="2"/>
      <c r="B14" s="2"/>
      <c r="C14" s="16" t="s">
        <v>39</v>
      </c>
      <c r="D14" s="2"/>
      <c r="E14" s="2"/>
      <c r="F14" s="2"/>
      <c r="G14" s="2"/>
      <c r="H14" s="2"/>
      <c r="I14" s="2"/>
      <c r="J14" s="2"/>
      <c r="K14" s="2"/>
      <c r="L14" s="2"/>
      <c r="M14" s="2"/>
      <c r="N14" s="2"/>
    </row>
    <row r="15" spans="1:14" ht="15" customHeight="1" x14ac:dyDescent="0.2">
      <c r="A15" s="2"/>
      <c r="B15" s="2"/>
      <c r="C15" s="16" t="s">
        <v>40</v>
      </c>
      <c r="D15" s="2"/>
      <c r="E15" s="2"/>
      <c r="F15" s="2"/>
      <c r="G15" s="2"/>
      <c r="H15" s="2"/>
      <c r="I15" s="2"/>
      <c r="J15" s="2"/>
      <c r="K15" s="2"/>
      <c r="L15" s="2"/>
      <c r="M15" s="2"/>
      <c r="N15" s="2"/>
    </row>
    <row r="16" spans="1:14" ht="15" customHeight="1" x14ac:dyDescent="0.2">
      <c r="A16" s="2"/>
      <c r="B16" s="2"/>
      <c r="C16" s="16"/>
      <c r="D16" s="2"/>
      <c r="E16" s="2"/>
      <c r="F16" s="2"/>
      <c r="G16" s="2"/>
      <c r="H16" s="2"/>
      <c r="I16" s="2"/>
      <c r="J16" s="2"/>
      <c r="K16" s="2"/>
      <c r="L16" s="2"/>
      <c r="M16" s="2"/>
      <c r="N16" s="2"/>
    </row>
    <row r="17" spans="1:14" ht="15" customHeight="1" x14ac:dyDescent="0.2">
      <c r="A17" s="2"/>
      <c r="B17" s="42" t="s">
        <v>44</v>
      </c>
      <c r="C17" s="43"/>
      <c r="D17" s="39"/>
      <c r="E17" s="39"/>
      <c r="F17" s="39"/>
      <c r="G17" s="2"/>
      <c r="H17" s="2"/>
      <c r="I17" s="2"/>
      <c r="J17" s="2"/>
      <c r="K17" s="2"/>
      <c r="L17" s="2"/>
      <c r="M17" s="2"/>
      <c r="N17" s="2"/>
    </row>
    <row r="18" spans="1:14" ht="15" customHeight="1" x14ac:dyDescent="0.2">
      <c r="A18" s="2"/>
      <c r="B18" s="33"/>
      <c r="C18" s="16" t="s">
        <v>71</v>
      </c>
      <c r="D18" s="2"/>
      <c r="E18" s="2"/>
      <c r="F18" s="2"/>
      <c r="G18" s="2"/>
      <c r="H18" s="2"/>
      <c r="I18" s="2"/>
      <c r="J18" s="2"/>
      <c r="K18" s="2"/>
      <c r="L18" s="2"/>
      <c r="M18" s="2"/>
      <c r="N18" s="2"/>
    </row>
    <row r="19" spans="1:14" ht="15" customHeight="1" x14ac:dyDescent="0.2">
      <c r="A19" s="2"/>
      <c r="B19" s="2"/>
      <c r="C19" s="34" t="s">
        <v>41</v>
      </c>
      <c r="D19" s="2"/>
      <c r="E19" s="2"/>
      <c r="F19" s="2"/>
      <c r="G19" s="2"/>
      <c r="H19" s="2"/>
      <c r="I19" s="2"/>
      <c r="J19" s="2"/>
      <c r="K19" s="2"/>
      <c r="L19" s="2"/>
      <c r="M19" s="2"/>
      <c r="N19" s="2"/>
    </row>
    <row r="20" spans="1:14" ht="15" customHeight="1" x14ac:dyDescent="0.2">
      <c r="A20" s="2"/>
      <c r="B20" s="2"/>
      <c r="C20" s="16" t="s">
        <v>42</v>
      </c>
      <c r="D20" s="2"/>
      <c r="E20" s="2"/>
      <c r="F20" s="2"/>
      <c r="G20" s="2"/>
      <c r="H20" s="2"/>
      <c r="I20" s="2"/>
      <c r="J20" s="2"/>
      <c r="K20" s="2"/>
      <c r="L20" s="2"/>
      <c r="M20" s="2"/>
      <c r="N20" s="2"/>
    </row>
    <row r="21" spans="1:14" ht="15" customHeight="1" x14ac:dyDescent="0.2">
      <c r="A21" s="2"/>
      <c r="B21" s="2"/>
      <c r="C21" s="16" t="s">
        <v>43</v>
      </c>
      <c r="D21" s="2"/>
      <c r="E21" s="2"/>
      <c r="F21" s="2"/>
      <c r="G21" s="2"/>
      <c r="H21" s="2"/>
      <c r="I21" s="2"/>
      <c r="J21" s="2"/>
      <c r="K21" s="2"/>
      <c r="L21" s="2"/>
      <c r="M21" s="2"/>
      <c r="N21" s="2"/>
    </row>
    <row r="22" spans="1:14" ht="15" customHeight="1" x14ac:dyDescent="0.2">
      <c r="A22" s="2"/>
      <c r="B22" s="2"/>
      <c r="C22" s="16" t="s">
        <v>85</v>
      </c>
      <c r="D22" s="2"/>
      <c r="E22" s="2"/>
      <c r="F22" s="2"/>
      <c r="G22" s="2"/>
      <c r="H22" s="2"/>
      <c r="I22" s="2"/>
      <c r="J22" s="2"/>
      <c r="K22" s="2"/>
      <c r="L22" s="2"/>
      <c r="M22" s="2"/>
      <c r="N22" s="2"/>
    </row>
    <row r="23" spans="1:14" ht="15" customHeight="1" x14ac:dyDescent="0.2">
      <c r="A23" s="2"/>
      <c r="B23" s="2"/>
      <c r="C23" s="16"/>
      <c r="D23" s="2"/>
      <c r="E23" s="2"/>
      <c r="F23" s="2"/>
      <c r="G23" s="2"/>
      <c r="H23" s="2"/>
      <c r="I23" s="2"/>
      <c r="J23" s="2"/>
      <c r="K23" s="2"/>
      <c r="L23" s="2"/>
      <c r="M23" s="2"/>
      <c r="N23" s="2"/>
    </row>
    <row r="24" spans="1:14" ht="15" customHeight="1" x14ac:dyDescent="0.2">
      <c r="A24" s="2"/>
      <c r="B24" s="42" t="s">
        <v>72</v>
      </c>
      <c r="C24" s="43"/>
      <c r="D24" s="39"/>
      <c r="E24" s="39"/>
      <c r="F24" s="39"/>
      <c r="G24" s="18" t="s">
        <v>261</v>
      </c>
      <c r="H24" s="2"/>
      <c r="I24" s="2"/>
      <c r="J24" s="2"/>
      <c r="K24" s="2"/>
      <c r="L24" s="2"/>
      <c r="M24" s="2"/>
      <c r="N24" s="2"/>
    </row>
    <row r="25" spans="1:14" ht="15" customHeight="1" x14ac:dyDescent="0.2">
      <c r="A25" s="2"/>
      <c r="B25" s="2"/>
      <c r="C25" s="16" t="s">
        <v>81</v>
      </c>
      <c r="D25" s="2"/>
      <c r="E25" s="2"/>
      <c r="F25" s="2"/>
      <c r="G25" s="2"/>
      <c r="H25" s="2"/>
      <c r="I25" s="2"/>
      <c r="J25" s="2"/>
      <c r="K25" s="2"/>
      <c r="L25" s="2"/>
      <c r="M25" s="2"/>
      <c r="N25" s="2"/>
    </row>
    <row r="26" spans="1:14" ht="15" customHeight="1" x14ac:dyDescent="0.2">
      <c r="A26" s="2"/>
      <c r="B26" s="2"/>
      <c r="C26" s="16" t="s">
        <v>82</v>
      </c>
      <c r="D26" s="2"/>
      <c r="E26" s="2"/>
      <c r="F26" s="2"/>
      <c r="G26" s="2"/>
      <c r="H26" s="2"/>
      <c r="I26" s="2"/>
      <c r="J26" s="2"/>
      <c r="K26" s="2"/>
      <c r="L26" s="2"/>
      <c r="M26" s="2"/>
      <c r="N26" s="2"/>
    </row>
    <row r="27" spans="1:14" ht="15" customHeight="1" x14ac:dyDescent="0.2">
      <c r="A27" s="2"/>
      <c r="B27" s="2"/>
      <c r="C27" s="2" t="s">
        <v>83</v>
      </c>
      <c r="D27" s="2"/>
      <c r="E27" s="2"/>
      <c r="F27" s="2"/>
      <c r="G27" s="2"/>
      <c r="H27" s="2"/>
      <c r="I27" s="2"/>
      <c r="J27" s="2"/>
      <c r="K27" s="2"/>
      <c r="L27" s="2"/>
      <c r="M27" s="2"/>
      <c r="N27" s="2"/>
    </row>
    <row r="28" spans="1:14" ht="15" customHeight="1" x14ac:dyDescent="0.2">
      <c r="A28" s="2"/>
      <c r="B28" s="2"/>
      <c r="C28" s="2"/>
      <c r="D28" s="2"/>
      <c r="E28" s="2"/>
      <c r="F28" s="2"/>
      <c r="G28" s="2"/>
      <c r="H28" s="2"/>
      <c r="I28" s="2"/>
      <c r="J28" s="2"/>
      <c r="K28" s="2"/>
      <c r="L28" s="2"/>
      <c r="M28" s="2"/>
      <c r="N28" s="2"/>
    </row>
    <row r="29" spans="1:14" ht="15" customHeight="1" x14ac:dyDescent="0.2">
      <c r="A29" s="2"/>
      <c r="B29" s="42" t="s">
        <v>45</v>
      </c>
      <c r="C29" s="39"/>
      <c r="D29" s="39"/>
      <c r="E29" s="39"/>
      <c r="F29" s="39"/>
      <c r="G29" s="2"/>
      <c r="H29" s="2"/>
      <c r="I29" s="2"/>
      <c r="J29" s="2"/>
      <c r="K29" s="2"/>
      <c r="L29" s="2"/>
      <c r="M29" s="2"/>
      <c r="N29" s="2"/>
    </row>
    <row r="30" spans="1:14" ht="15" customHeight="1" x14ac:dyDescent="0.2">
      <c r="A30" s="2"/>
      <c r="B30" s="2"/>
      <c r="C30" s="2" t="s">
        <v>46</v>
      </c>
      <c r="D30" s="2"/>
      <c r="E30" s="2"/>
      <c r="F30" s="2"/>
      <c r="G30" s="2"/>
      <c r="H30" s="2"/>
      <c r="I30" s="2"/>
      <c r="J30" s="2"/>
      <c r="K30" s="2"/>
      <c r="L30" s="2"/>
      <c r="M30" s="2"/>
      <c r="N30" s="2"/>
    </row>
    <row r="31" spans="1:14" ht="15" customHeight="1" x14ac:dyDescent="0.2">
      <c r="A31" s="2"/>
      <c r="B31" s="2"/>
      <c r="C31" s="2" t="s">
        <v>84</v>
      </c>
      <c r="D31" s="2"/>
      <c r="E31" s="2"/>
      <c r="F31" s="2"/>
      <c r="G31" s="2"/>
      <c r="H31" s="2"/>
      <c r="I31" s="2"/>
      <c r="J31" s="2"/>
      <c r="K31" s="2"/>
      <c r="L31" s="2"/>
      <c r="M31" s="2"/>
      <c r="N31" s="2"/>
    </row>
    <row r="32" spans="1:14" ht="15" customHeight="1" x14ac:dyDescent="0.2">
      <c r="A32" s="2"/>
      <c r="B32" s="2"/>
      <c r="C32" s="2" t="s">
        <v>262</v>
      </c>
      <c r="D32" s="2"/>
      <c r="E32" s="2"/>
      <c r="F32" s="2"/>
      <c r="G32" s="2"/>
      <c r="H32" s="2"/>
      <c r="I32" s="2"/>
      <c r="J32" s="2"/>
      <c r="K32" s="2"/>
      <c r="L32" s="2"/>
      <c r="M32" s="2"/>
      <c r="N32" s="2"/>
    </row>
    <row r="33" spans="1:16" ht="15" customHeight="1" x14ac:dyDescent="0.2">
      <c r="A33" s="2"/>
      <c r="B33" s="2"/>
      <c r="C33" s="2" t="s">
        <v>86</v>
      </c>
      <c r="D33" s="2"/>
      <c r="E33" s="2"/>
      <c r="F33" s="2"/>
      <c r="G33" s="2"/>
      <c r="H33" s="2"/>
      <c r="I33" s="2"/>
      <c r="J33" s="2"/>
      <c r="K33" s="2"/>
      <c r="L33" s="2"/>
      <c r="M33" s="2"/>
      <c r="N33" s="2"/>
    </row>
    <row r="34" spans="1:16" ht="15" customHeight="1" x14ac:dyDescent="0.2">
      <c r="A34" s="2"/>
      <c r="B34" s="2"/>
      <c r="C34" s="2"/>
      <c r="D34" s="2"/>
      <c r="E34" s="2"/>
      <c r="F34" s="2"/>
      <c r="G34" s="2"/>
      <c r="H34" s="2"/>
      <c r="I34" s="2"/>
      <c r="J34" s="2"/>
      <c r="K34" s="2"/>
      <c r="L34" s="2"/>
      <c r="M34" s="2"/>
      <c r="N34" s="2"/>
    </row>
    <row r="35" spans="1:16" ht="15" customHeight="1" x14ac:dyDescent="0.2">
      <c r="A35" s="80">
        <v>1</v>
      </c>
      <c r="B35" s="38" t="s">
        <v>88</v>
      </c>
      <c r="C35" s="38" t="s">
        <v>89</v>
      </c>
      <c r="D35" s="38"/>
      <c r="E35" s="2"/>
      <c r="F35" s="2"/>
      <c r="G35" s="2"/>
      <c r="H35" s="2"/>
      <c r="I35" s="2"/>
      <c r="J35" s="2"/>
      <c r="K35" s="2"/>
      <c r="L35" s="2"/>
      <c r="M35" s="2"/>
      <c r="N35" s="2"/>
    </row>
    <row r="36" spans="1:16" ht="15" customHeight="1" x14ac:dyDescent="0.2">
      <c r="A36" s="2"/>
      <c r="B36" s="2"/>
      <c r="C36" s="152" t="s">
        <v>272</v>
      </c>
      <c r="D36" s="2"/>
      <c r="E36" s="2"/>
      <c r="F36" s="2"/>
      <c r="G36" s="2" t="s">
        <v>0</v>
      </c>
      <c r="H36" s="2"/>
      <c r="I36" s="2"/>
      <c r="J36" s="2"/>
      <c r="K36" s="2"/>
      <c r="L36" s="2"/>
      <c r="M36" s="76" t="s">
        <v>114</v>
      </c>
      <c r="N36" s="2"/>
    </row>
    <row r="37" spans="1:16" ht="15" customHeight="1" thickBot="1" x14ac:dyDescent="0.25">
      <c r="A37" s="2"/>
      <c r="B37" s="2"/>
      <c r="C37" s="2"/>
      <c r="D37" s="2"/>
      <c r="E37" s="2"/>
      <c r="F37" s="2"/>
      <c r="G37" s="11" t="s">
        <v>10</v>
      </c>
      <c r="H37" s="12" t="s">
        <v>90</v>
      </c>
      <c r="I37" s="13"/>
      <c r="J37" s="14"/>
      <c r="K37" s="12" t="s">
        <v>12</v>
      </c>
      <c r="L37" s="14"/>
      <c r="M37" s="30" t="s">
        <v>13</v>
      </c>
      <c r="N37" s="2"/>
    </row>
    <row r="38" spans="1:16" ht="15" customHeight="1" thickBot="1" x14ac:dyDescent="0.25">
      <c r="A38" s="2"/>
      <c r="B38" s="2"/>
      <c r="C38" s="2"/>
      <c r="D38" s="2"/>
      <c r="E38" s="2"/>
      <c r="F38" s="2">
        <v>1</v>
      </c>
      <c r="G38" s="148" t="s">
        <v>11</v>
      </c>
      <c r="H38" s="171" t="s">
        <v>116</v>
      </c>
      <c r="I38" s="172"/>
      <c r="J38" s="173"/>
      <c r="K38" s="58" t="s">
        <v>91</v>
      </c>
      <c r="L38" s="3"/>
      <c r="M38" s="57">
        <v>5</v>
      </c>
      <c r="N38" s="2"/>
    </row>
    <row r="39" spans="1:16" ht="15" customHeight="1" thickBot="1" x14ac:dyDescent="0.25">
      <c r="A39" s="2"/>
      <c r="B39" s="2"/>
      <c r="C39" s="2"/>
      <c r="D39" s="2"/>
      <c r="E39" s="2"/>
      <c r="F39" s="2"/>
      <c r="G39" s="149"/>
      <c r="H39" s="174"/>
      <c r="I39" s="175"/>
      <c r="J39" s="176"/>
      <c r="K39" s="58" t="s">
        <v>126</v>
      </c>
      <c r="L39" s="3"/>
      <c r="M39" s="57">
        <v>5</v>
      </c>
      <c r="N39" s="2"/>
    </row>
    <row r="40" spans="1:16" ht="15" customHeight="1" thickBot="1" x14ac:dyDescent="0.25">
      <c r="A40" s="2"/>
      <c r="B40" s="2"/>
      <c r="C40" s="2"/>
      <c r="D40" s="2"/>
      <c r="E40" s="2"/>
      <c r="F40" s="2">
        <v>2</v>
      </c>
      <c r="G40" s="148" t="s">
        <v>1</v>
      </c>
      <c r="H40" s="171" t="s">
        <v>117</v>
      </c>
      <c r="I40" s="177"/>
      <c r="J40" s="178"/>
      <c r="K40" s="58" t="s">
        <v>93</v>
      </c>
      <c r="L40" s="3"/>
      <c r="M40" s="57">
        <v>3</v>
      </c>
      <c r="N40" s="2"/>
    </row>
    <row r="41" spans="1:16" ht="15" customHeight="1" thickBot="1" x14ac:dyDescent="0.25">
      <c r="A41" s="2"/>
      <c r="B41" s="2"/>
      <c r="C41" s="2"/>
      <c r="D41" s="2"/>
      <c r="E41" s="2"/>
      <c r="F41" s="2"/>
      <c r="G41" s="149"/>
      <c r="H41" s="179"/>
      <c r="I41" s="180"/>
      <c r="J41" s="181"/>
      <c r="K41" s="58" t="s">
        <v>92</v>
      </c>
      <c r="L41" s="3"/>
      <c r="M41" s="57">
        <v>3</v>
      </c>
      <c r="N41" s="2"/>
    </row>
    <row r="42" spans="1:16" ht="15" customHeight="1" thickBot="1" x14ac:dyDescent="0.25">
      <c r="A42" s="2"/>
      <c r="B42" s="2"/>
      <c r="C42" s="2"/>
      <c r="D42" s="2"/>
      <c r="E42" s="2"/>
      <c r="F42" s="2">
        <v>3</v>
      </c>
      <c r="G42" s="148" t="s">
        <v>2</v>
      </c>
      <c r="H42" s="171" t="s">
        <v>118</v>
      </c>
      <c r="I42" s="177"/>
      <c r="J42" s="178"/>
      <c r="K42" s="58" t="s">
        <v>94</v>
      </c>
      <c r="L42" s="3"/>
      <c r="M42" s="57">
        <v>4</v>
      </c>
      <c r="N42" s="2"/>
    </row>
    <row r="43" spans="1:16" ht="15" customHeight="1" thickBot="1" x14ac:dyDescent="0.25">
      <c r="A43" s="2"/>
      <c r="B43" s="55"/>
      <c r="C43" s="2"/>
      <c r="D43" s="2"/>
      <c r="E43" s="2"/>
      <c r="F43" s="2"/>
      <c r="G43" s="149"/>
      <c r="H43" s="179"/>
      <c r="I43" s="180"/>
      <c r="J43" s="181"/>
      <c r="K43" s="58" t="s">
        <v>95</v>
      </c>
      <c r="L43" s="3"/>
      <c r="M43" s="57">
        <v>4</v>
      </c>
      <c r="N43" s="2"/>
    </row>
    <row r="44" spans="1:16" ht="15" customHeight="1" thickBot="1" x14ac:dyDescent="0.25">
      <c r="A44" s="2"/>
      <c r="B44" s="2"/>
      <c r="C44" s="2"/>
      <c r="D44" s="2"/>
      <c r="E44" s="2"/>
      <c r="F44" s="2">
        <v>4</v>
      </c>
      <c r="G44" s="148" t="s">
        <v>5</v>
      </c>
      <c r="H44" s="171" t="s">
        <v>119</v>
      </c>
      <c r="I44" s="177"/>
      <c r="J44" s="178"/>
      <c r="K44" s="58" t="s">
        <v>96</v>
      </c>
      <c r="L44" s="3"/>
      <c r="M44" s="57">
        <v>5</v>
      </c>
      <c r="N44" s="2"/>
    </row>
    <row r="45" spans="1:16" ht="15" customHeight="1" thickBot="1" x14ac:dyDescent="0.25">
      <c r="A45" s="2"/>
      <c r="B45" s="2"/>
      <c r="C45" s="2"/>
      <c r="D45" s="2"/>
      <c r="E45" s="2"/>
      <c r="F45" s="2"/>
      <c r="G45" s="149"/>
      <c r="H45" s="179"/>
      <c r="I45" s="180"/>
      <c r="J45" s="181"/>
      <c r="K45" s="58" t="s">
        <v>97</v>
      </c>
      <c r="L45" s="3"/>
      <c r="M45" s="57">
        <v>4</v>
      </c>
      <c r="N45" s="2"/>
    </row>
    <row r="46" spans="1:16" ht="15" customHeight="1" thickBot="1" x14ac:dyDescent="0.25">
      <c r="A46" s="2"/>
      <c r="B46" s="2"/>
      <c r="C46" s="2"/>
      <c r="D46" s="2"/>
      <c r="E46" s="2"/>
      <c r="F46" s="2">
        <v>5</v>
      </c>
      <c r="G46" s="148" t="s">
        <v>7</v>
      </c>
      <c r="H46" s="171" t="s">
        <v>120</v>
      </c>
      <c r="I46" s="177"/>
      <c r="J46" s="178"/>
      <c r="K46" s="58" t="s">
        <v>98</v>
      </c>
      <c r="L46" s="3"/>
      <c r="M46" s="57">
        <v>4</v>
      </c>
      <c r="N46" s="2"/>
    </row>
    <row r="47" spans="1:16" ht="15" customHeight="1" thickBot="1" x14ac:dyDescent="0.25">
      <c r="A47" s="2"/>
      <c r="B47" s="2"/>
      <c r="C47" s="2"/>
      <c r="D47" s="2"/>
      <c r="E47" s="2"/>
      <c r="F47" s="2"/>
      <c r="G47" s="149"/>
      <c r="H47" s="179"/>
      <c r="I47" s="180"/>
      <c r="J47" s="181"/>
      <c r="K47" s="58" t="s">
        <v>99</v>
      </c>
      <c r="L47" s="3"/>
      <c r="M47" s="57">
        <v>4</v>
      </c>
      <c r="N47" s="2"/>
    </row>
    <row r="48" spans="1:16" ht="15" customHeight="1" thickBot="1" x14ac:dyDescent="0.25">
      <c r="A48" s="2"/>
      <c r="B48" s="2"/>
      <c r="C48" s="2"/>
      <c r="D48" s="2"/>
      <c r="E48" s="2"/>
      <c r="F48" s="2">
        <v>6</v>
      </c>
      <c r="G48" s="150" t="s">
        <v>3</v>
      </c>
      <c r="H48" s="171" t="s">
        <v>121</v>
      </c>
      <c r="I48" s="177"/>
      <c r="J48" s="178"/>
      <c r="K48" s="58" t="s">
        <v>100</v>
      </c>
      <c r="L48" s="3"/>
      <c r="M48" s="57">
        <v>3</v>
      </c>
      <c r="N48" s="2"/>
      <c r="O48" s="19" t="str">
        <f t="shared" ref="O48:O57" si="0">B60</f>
        <v>基盤整備力</v>
      </c>
      <c r="P48" s="19">
        <f>M38+M39</f>
        <v>10</v>
      </c>
    </row>
    <row r="49" spans="1:16" ht="15" customHeight="1" thickBot="1" x14ac:dyDescent="0.25">
      <c r="A49" s="2"/>
      <c r="B49" s="2"/>
      <c r="C49" s="2"/>
      <c r="D49" s="2"/>
      <c r="E49" s="2"/>
      <c r="F49" s="2"/>
      <c r="G49" s="151"/>
      <c r="H49" s="179"/>
      <c r="I49" s="180"/>
      <c r="J49" s="181"/>
      <c r="K49" s="58" t="s">
        <v>101</v>
      </c>
      <c r="L49" s="3"/>
      <c r="M49" s="57">
        <v>2</v>
      </c>
      <c r="N49" s="2"/>
      <c r="O49" s="19" t="str">
        <f t="shared" si="0"/>
        <v>財務力</v>
      </c>
      <c r="P49" s="19">
        <f>M40+M41</f>
        <v>6</v>
      </c>
    </row>
    <row r="50" spans="1:16" ht="15" customHeight="1" thickBot="1" x14ac:dyDescent="0.25">
      <c r="A50" s="2"/>
      <c r="B50" s="2"/>
      <c r="C50" s="2"/>
      <c r="D50" s="2"/>
      <c r="E50" s="2"/>
      <c r="F50" s="2">
        <v>7</v>
      </c>
      <c r="G50" s="150" t="s">
        <v>4</v>
      </c>
      <c r="H50" s="171" t="s">
        <v>122</v>
      </c>
      <c r="I50" s="177"/>
      <c r="J50" s="178"/>
      <c r="K50" s="58" t="s">
        <v>102</v>
      </c>
      <c r="L50" s="3"/>
      <c r="M50" s="57">
        <v>2</v>
      </c>
      <c r="N50" s="2"/>
      <c r="O50" s="19" t="str">
        <f t="shared" si="0"/>
        <v>組織力</v>
      </c>
      <c r="P50" s="19">
        <f>M42+M43</f>
        <v>8</v>
      </c>
    </row>
    <row r="51" spans="1:16" ht="15" customHeight="1" thickBot="1" x14ac:dyDescent="0.25">
      <c r="A51" s="2"/>
      <c r="B51" s="2"/>
      <c r="C51" s="2"/>
      <c r="D51" s="2"/>
      <c r="E51" s="2"/>
      <c r="F51" s="2"/>
      <c r="G51" s="151"/>
      <c r="H51" s="179"/>
      <c r="I51" s="180"/>
      <c r="J51" s="181"/>
      <c r="K51" s="58" t="s">
        <v>103</v>
      </c>
      <c r="L51" s="3"/>
      <c r="M51" s="57">
        <v>2</v>
      </c>
      <c r="N51" s="2"/>
      <c r="O51" s="19" t="str">
        <f t="shared" si="0"/>
        <v>購買調達力</v>
      </c>
      <c r="P51" s="19">
        <f>M44+M45</f>
        <v>9</v>
      </c>
    </row>
    <row r="52" spans="1:16" ht="15" customHeight="1" thickBot="1" x14ac:dyDescent="0.25">
      <c r="A52" s="2"/>
      <c r="B52" s="2"/>
      <c r="C52" s="2"/>
      <c r="D52" s="2"/>
      <c r="E52" s="2"/>
      <c r="F52" s="2">
        <v>8</v>
      </c>
      <c r="G52" s="150" t="s">
        <v>6</v>
      </c>
      <c r="H52" s="171" t="s">
        <v>123</v>
      </c>
      <c r="I52" s="177"/>
      <c r="J52" s="178"/>
      <c r="K52" s="58" t="s">
        <v>104</v>
      </c>
      <c r="L52" s="3"/>
      <c r="M52" s="57">
        <v>4</v>
      </c>
      <c r="N52" s="2"/>
      <c r="O52" s="19" t="str">
        <f t="shared" si="0"/>
        <v>物流力</v>
      </c>
      <c r="P52" s="19">
        <f>M46+M47</f>
        <v>8</v>
      </c>
    </row>
    <row r="53" spans="1:16" ht="15" customHeight="1" thickBot="1" x14ac:dyDescent="0.25">
      <c r="A53" s="2"/>
      <c r="B53" s="2"/>
      <c r="C53" s="2"/>
      <c r="D53" s="2"/>
      <c r="E53" s="2"/>
      <c r="F53" s="2"/>
      <c r="G53" s="151"/>
      <c r="H53" s="179"/>
      <c r="I53" s="180"/>
      <c r="J53" s="181"/>
      <c r="K53" s="58" t="s">
        <v>105</v>
      </c>
      <c r="L53" s="3"/>
      <c r="M53" s="57">
        <v>3</v>
      </c>
      <c r="N53" s="2"/>
      <c r="O53" s="19" t="str">
        <f t="shared" si="0"/>
        <v>企画力</v>
      </c>
      <c r="P53" s="19">
        <f>M48+M49</f>
        <v>5</v>
      </c>
    </row>
    <row r="54" spans="1:16" ht="15" customHeight="1" thickBot="1" x14ac:dyDescent="0.25">
      <c r="A54" s="2"/>
      <c r="B54" s="11" t="s">
        <v>10</v>
      </c>
      <c r="C54" s="59" t="s">
        <v>111</v>
      </c>
      <c r="D54" s="59" t="s">
        <v>112</v>
      </c>
      <c r="E54" s="15" t="s">
        <v>113</v>
      </c>
      <c r="F54" s="2">
        <v>9</v>
      </c>
      <c r="G54" s="150" t="s">
        <v>8</v>
      </c>
      <c r="H54" s="171" t="s">
        <v>124</v>
      </c>
      <c r="I54" s="177"/>
      <c r="J54" s="178"/>
      <c r="K54" s="58" t="s">
        <v>106</v>
      </c>
      <c r="L54" s="3"/>
      <c r="M54" s="57">
        <v>2</v>
      </c>
      <c r="N54" s="2"/>
      <c r="O54" s="19" t="str">
        <f t="shared" si="0"/>
        <v>開発力</v>
      </c>
      <c r="P54" s="19">
        <f>M50+M51</f>
        <v>4</v>
      </c>
    </row>
    <row r="55" spans="1:16" ht="15" customHeight="1" thickBot="1" x14ac:dyDescent="0.25">
      <c r="A55" s="2"/>
      <c r="B55" s="6" t="s">
        <v>271</v>
      </c>
      <c r="C55" s="56">
        <v>50</v>
      </c>
      <c r="D55" s="56">
        <f>SUM(M38:M47)</f>
        <v>41</v>
      </c>
      <c r="E55" s="79" t="str">
        <f>IF(D55&lt;25,"×",IF(D55&gt;40,"〇","△"))</f>
        <v>〇</v>
      </c>
      <c r="F55" s="2"/>
      <c r="G55" s="151"/>
      <c r="H55" s="179"/>
      <c r="I55" s="180"/>
      <c r="J55" s="181"/>
      <c r="K55" s="58" t="s">
        <v>107</v>
      </c>
      <c r="L55" s="3"/>
      <c r="M55" s="57">
        <v>2</v>
      </c>
      <c r="N55" s="2"/>
      <c r="O55" s="19" t="str">
        <f t="shared" si="0"/>
        <v>製造力</v>
      </c>
      <c r="P55" s="19">
        <f>M52+M53</f>
        <v>7</v>
      </c>
    </row>
    <row r="56" spans="1:16" ht="15" customHeight="1" thickBot="1" x14ac:dyDescent="0.25">
      <c r="A56" s="2"/>
      <c r="B56" s="9" t="s">
        <v>270</v>
      </c>
      <c r="C56" s="56">
        <v>50</v>
      </c>
      <c r="D56" s="56">
        <f>SUM(M48:M57)</f>
        <v>24</v>
      </c>
      <c r="E56" s="60" t="str">
        <f t="shared" ref="E56" si="1">IF(D56&lt;25,"×",IF(D56&gt;40,"〇","△"))</f>
        <v>×</v>
      </c>
      <c r="F56" s="2">
        <v>10</v>
      </c>
      <c r="G56" s="150" t="s">
        <v>9</v>
      </c>
      <c r="H56" s="171" t="s">
        <v>125</v>
      </c>
      <c r="I56" s="177"/>
      <c r="J56" s="178"/>
      <c r="K56" s="58" t="s">
        <v>108</v>
      </c>
      <c r="L56" s="3"/>
      <c r="M56" s="57">
        <v>2</v>
      </c>
      <c r="N56" s="2"/>
      <c r="O56" s="19" t="str">
        <f t="shared" si="0"/>
        <v>営業販売力</v>
      </c>
      <c r="P56" s="19">
        <f>M54+M55</f>
        <v>4</v>
      </c>
    </row>
    <row r="57" spans="1:16" ht="15" customHeight="1" thickBot="1" x14ac:dyDescent="0.25">
      <c r="A57" s="2"/>
      <c r="B57" s="77" t="s">
        <v>110</v>
      </c>
      <c r="C57" s="56">
        <v>100</v>
      </c>
      <c r="D57" s="56">
        <f>D55+D56</f>
        <v>65</v>
      </c>
      <c r="E57" s="78" t="str">
        <f>IF(D57&lt;50,"×",IF(D57&gt;80,"〇","△"))</f>
        <v>△</v>
      </c>
      <c r="F57" s="2"/>
      <c r="G57" s="151"/>
      <c r="H57" s="179"/>
      <c r="I57" s="180"/>
      <c r="J57" s="181"/>
      <c r="K57" s="58" t="s">
        <v>109</v>
      </c>
      <c r="L57" s="3"/>
      <c r="M57" s="57">
        <v>2</v>
      </c>
      <c r="N57" s="2"/>
      <c r="O57" s="19" t="str">
        <f t="shared" si="0"/>
        <v>サービス力</v>
      </c>
      <c r="P57" s="19">
        <f>M56+M57</f>
        <v>4</v>
      </c>
    </row>
    <row r="58" spans="1:16" ht="15" customHeight="1" x14ac:dyDescent="0.2">
      <c r="A58" s="2"/>
      <c r="B58" s="2"/>
      <c r="C58" s="2"/>
      <c r="D58" s="2"/>
      <c r="E58" s="2"/>
      <c r="F58" s="2"/>
      <c r="G58" s="2"/>
      <c r="H58" s="2"/>
      <c r="I58" s="2"/>
      <c r="J58" s="2"/>
      <c r="K58" s="2"/>
      <c r="L58" s="2"/>
      <c r="M58" s="2"/>
      <c r="N58" s="2"/>
    </row>
    <row r="59" spans="1:16" ht="13.95" customHeight="1" thickBot="1" x14ac:dyDescent="0.25">
      <c r="A59" s="2"/>
      <c r="B59" s="11" t="s">
        <v>10</v>
      </c>
      <c r="C59" s="62" t="s">
        <v>115</v>
      </c>
      <c r="D59" s="48"/>
      <c r="E59" s="48"/>
      <c r="F59" s="48"/>
      <c r="G59" s="48"/>
      <c r="H59" s="48"/>
      <c r="I59" s="48"/>
      <c r="J59" s="48"/>
      <c r="K59" s="63"/>
      <c r="L59" s="48"/>
      <c r="M59" s="49"/>
      <c r="N59" s="2"/>
    </row>
    <row r="60" spans="1:16" ht="13.95" customHeight="1" x14ac:dyDescent="0.2">
      <c r="A60" s="2">
        <v>1</v>
      </c>
      <c r="B60" s="7" t="s">
        <v>11</v>
      </c>
      <c r="C60" s="64"/>
      <c r="D60" s="65"/>
      <c r="E60" s="65"/>
      <c r="F60" s="65"/>
      <c r="G60" s="65"/>
      <c r="H60" s="65"/>
      <c r="I60" s="65"/>
      <c r="J60" s="65"/>
      <c r="K60" s="66"/>
      <c r="L60" s="65"/>
      <c r="M60" s="67"/>
      <c r="N60" s="2"/>
    </row>
    <row r="61" spans="1:16" ht="13.95" customHeight="1" x14ac:dyDescent="0.2">
      <c r="A61" s="2">
        <v>2</v>
      </c>
      <c r="B61" s="7" t="s">
        <v>1</v>
      </c>
      <c r="C61" s="68"/>
      <c r="D61" s="69"/>
      <c r="E61" s="69"/>
      <c r="F61" s="69"/>
      <c r="G61" s="69"/>
      <c r="H61" s="69"/>
      <c r="I61" s="69"/>
      <c r="J61" s="69"/>
      <c r="K61" s="70"/>
      <c r="L61" s="69"/>
      <c r="M61" s="71"/>
      <c r="N61" s="2"/>
    </row>
    <row r="62" spans="1:16" ht="13.95" customHeight="1" x14ac:dyDescent="0.2">
      <c r="A62" s="2">
        <v>3</v>
      </c>
      <c r="B62" s="7" t="s">
        <v>2</v>
      </c>
      <c r="C62" s="68"/>
      <c r="D62" s="69"/>
      <c r="E62" s="69"/>
      <c r="F62" s="69"/>
      <c r="G62" s="69"/>
      <c r="H62" s="69"/>
      <c r="I62" s="69"/>
      <c r="J62" s="69"/>
      <c r="K62" s="70"/>
      <c r="L62" s="69"/>
      <c r="M62" s="71"/>
      <c r="N62" s="2"/>
    </row>
    <row r="63" spans="1:16" ht="13.95" customHeight="1" x14ac:dyDescent="0.2">
      <c r="A63" s="2">
        <v>4</v>
      </c>
      <c r="B63" s="7" t="s">
        <v>5</v>
      </c>
      <c r="C63" s="68"/>
      <c r="D63" s="69"/>
      <c r="E63" s="69"/>
      <c r="F63" s="69"/>
      <c r="G63" s="69"/>
      <c r="H63" s="69"/>
      <c r="I63" s="69"/>
      <c r="J63" s="69"/>
      <c r="K63" s="70"/>
      <c r="L63" s="69"/>
      <c r="M63" s="71"/>
      <c r="N63" s="2"/>
    </row>
    <row r="64" spans="1:16" ht="13.95" customHeight="1" x14ac:dyDescent="0.2">
      <c r="A64" s="2">
        <v>5</v>
      </c>
      <c r="B64" s="7" t="s">
        <v>7</v>
      </c>
      <c r="C64" s="68"/>
      <c r="D64" s="69"/>
      <c r="E64" s="69"/>
      <c r="F64" s="69"/>
      <c r="G64" s="69"/>
      <c r="H64" s="69"/>
      <c r="I64" s="69"/>
      <c r="J64" s="69"/>
      <c r="K64" s="70"/>
      <c r="L64" s="69"/>
      <c r="M64" s="71"/>
      <c r="N64" s="2"/>
    </row>
    <row r="65" spans="1:14" ht="13.95" customHeight="1" x14ac:dyDescent="0.2">
      <c r="A65" s="2">
        <v>6</v>
      </c>
      <c r="B65" s="61" t="s">
        <v>3</v>
      </c>
      <c r="C65" s="68"/>
      <c r="D65" s="69"/>
      <c r="E65" s="69"/>
      <c r="F65" s="69"/>
      <c r="G65" s="69"/>
      <c r="H65" s="69"/>
      <c r="I65" s="69"/>
      <c r="J65" s="69"/>
      <c r="K65" s="70"/>
      <c r="L65" s="69"/>
      <c r="M65" s="71"/>
      <c r="N65" s="2"/>
    </row>
    <row r="66" spans="1:14" ht="13.95" customHeight="1" x14ac:dyDescent="0.2">
      <c r="A66" s="2">
        <v>7</v>
      </c>
      <c r="B66" s="61" t="s">
        <v>4</v>
      </c>
      <c r="C66" s="68"/>
      <c r="D66" s="69"/>
      <c r="E66" s="69"/>
      <c r="F66" s="69"/>
      <c r="G66" s="69"/>
      <c r="H66" s="69"/>
      <c r="I66" s="69"/>
      <c r="J66" s="69"/>
      <c r="K66" s="70"/>
      <c r="L66" s="69"/>
      <c r="M66" s="71"/>
      <c r="N66" s="2"/>
    </row>
    <row r="67" spans="1:14" ht="13.95" customHeight="1" x14ac:dyDescent="0.2">
      <c r="A67" s="2">
        <v>8</v>
      </c>
      <c r="B67" s="61" t="s">
        <v>6</v>
      </c>
      <c r="C67" s="68"/>
      <c r="D67" s="69"/>
      <c r="E67" s="69"/>
      <c r="F67" s="69"/>
      <c r="G67" s="69"/>
      <c r="H67" s="69"/>
      <c r="I67" s="69"/>
      <c r="J67" s="69"/>
      <c r="K67" s="70"/>
      <c r="L67" s="69"/>
      <c r="M67" s="71"/>
      <c r="N67" s="2"/>
    </row>
    <row r="68" spans="1:14" ht="13.95" customHeight="1" x14ac:dyDescent="0.2">
      <c r="A68" s="2">
        <v>9</v>
      </c>
      <c r="B68" s="61" t="s">
        <v>8</v>
      </c>
      <c r="C68" s="68"/>
      <c r="D68" s="69"/>
      <c r="E68" s="69"/>
      <c r="F68" s="69"/>
      <c r="G68" s="69"/>
      <c r="H68" s="69"/>
      <c r="I68" s="69"/>
      <c r="J68" s="69"/>
      <c r="K68" s="70"/>
      <c r="L68" s="69"/>
      <c r="M68" s="71"/>
      <c r="N68" s="2"/>
    </row>
    <row r="69" spans="1:14" ht="13.95" customHeight="1" thickBot="1" x14ac:dyDescent="0.25">
      <c r="A69" s="2">
        <v>10</v>
      </c>
      <c r="B69" s="61" t="s">
        <v>9</v>
      </c>
      <c r="C69" s="72"/>
      <c r="D69" s="73"/>
      <c r="E69" s="73"/>
      <c r="F69" s="73"/>
      <c r="G69" s="73"/>
      <c r="H69" s="73"/>
      <c r="I69" s="73"/>
      <c r="J69" s="73"/>
      <c r="K69" s="74"/>
      <c r="L69" s="73"/>
      <c r="M69" s="75"/>
      <c r="N69" s="2"/>
    </row>
    <row r="70" spans="1:14" ht="13.95" customHeight="1" x14ac:dyDescent="0.2">
      <c r="A70" s="2"/>
      <c r="B70" s="2"/>
      <c r="C70" s="22"/>
      <c r="D70" s="22"/>
      <c r="E70" s="22"/>
      <c r="F70" s="22"/>
      <c r="G70" s="22"/>
      <c r="H70" s="22"/>
      <c r="I70" s="17"/>
      <c r="J70" s="22"/>
      <c r="K70" s="22"/>
      <c r="L70" s="22"/>
      <c r="M70" s="22"/>
      <c r="N70" s="2"/>
    </row>
    <row r="71" spans="1:14" ht="15" customHeight="1" x14ac:dyDescent="0.2">
      <c r="A71" s="80">
        <v>2</v>
      </c>
      <c r="B71" s="33" t="s">
        <v>47</v>
      </c>
      <c r="C71" s="2"/>
      <c r="D71" s="2"/>
      <c r="E71" s="2"/>
      <c r="F71" s="2"/>
      <c r="G71" s="2"/>
      <c r="H71" s="2"/>
      <c r="I71" s="2"/>
      <c r="J71" s="2"/>
      <c r="K71" s="2"/>
      <c r="L71" s="2"/>
      <c r="M71" s="2"/>
      <c r="N71" s="2"/>
    </row>
    <row r="72" spans="1:14" ht="15" customHeight="1" x14ac:dyDescent="0.2">
      <c r="A72" s="2"/>
      <c r="B72" s="33"/>
      <c r="C72" s="21" t="s">
        <v>49</v>
      </c>
      <c r="D72" s="21"/>
      <c r="E72" s="21"/>
      <c r="F72" s="21"/>
      <c r="G72" s="21"/>
      <c r="H72" s="21"/>
      <c r="I72" s="21"/>
      <c r="J72" s="21"/>
      <c r="K72" s="21"/>
      <c r="L72" s="21"/>
      <c r="M72" s="21"/>
      <c r="N72" s="2"/>
    </row>
    <row r="73" spans="1:14" ht="15" customHeight="1" x14ac:dyDescent="0.2">
      <c r="A73" s="2"/>
      <c r="B73" s="2">
        <v>1</v>
      </c>
      <c r="C73" s="20" t="s">
        <v>11</v>
      </c>
      <c r="D73" s="16" t="s">
        <v>48</v>
      </c>
      <c r="E73" s="2"/>
      <c r="F73" s="2"/>
      <c r="G73" s="2"/>
      <c r="H73" s="2"/>
      <c r="I73" s="2"/>
      <c r="J73" s="2"/>
      <c r="K73" s="2"/>
      <c r="L73" s="2"/>
      <c r="M73" s="2"/>
      <c r="N73" s="2"/>
    </row>
    <row r="74" spans="1:14" ht="15" customHeight="1" x14ac:dyDescent="0.2">
      <c r="A74" s="2"/>
      <c r="B74" s="2">
        <v>2</v>
      </c>
      <c r="C74" s="20" t="s">
        <v>1</v>
      </c>
      <c r="D74" s="16" t="s">
        <v>50</v>
      </c>
      <c r="E74" s="2"/>
      <c r="F74" s="2"/>
      <c r="G74" s="2"/>
      <c r="H74" s="2"/>
      <c r="I74" s="2"/>
      <c r="J74" s="2"/>
      <c r="K74" s="2"/>
      <c r="L74" s="2"/>
      <c r="M74" s="2"/>
      <c r="N74" s="2"/>
    </row>
    <row r="75" spans="1:14" ht="15" customHeight="1" x14ac:dyDescent="0.2">
      <c r="A75" s="2"/>
      <c r="B75" s="2">
        <v>3</v>
      </c>
      <c r="C75" s="20" t="s">
        <v>2</v>
      </c>
      <c r="D75" s="16" t="s">
        <v>51</v>
      </c>
      <c r="E75" s="2"/>
      <c r="F75" s="2"/>
      <c r="G75" s="2"/>
      <c r="H75" s="2"/>
      <c r="I75" s="2"/>
      <c r="J75" s="2"/>
      <c r="K75" s="2"/>
      <c r="L75" s="2"/>
      <c r="M75" s="2"/>
      <c r="N75" s="2"/>
    </row>
    <row r="76" spans="1:14" ht="15" customHeight="1" x14ac:dyDescent="0.2">
      <c r="A76" s="2"/>
      <c r="B76" s="2">
        <v>4</v>
      </c>
      <c r="C76" s="20" t="s">
        <v>5</v>
      </c>
      <c r="D76" s="16" t="s">
        <v>52</v>
      </c>
      <c r="E76" s="2"/>
      <c r="F76" s="2"/>
      <c r="G76" s="2"/>
      <c r="H76" s="2"/>
      <c r="I76" s="2"/>
      <c r="J76" s="2"/>
      <c r="K76" s="2"/>
      <c r="L76" s="2"/>
      <c r="M76" s="2"/>
      <c r="N76" s="2"/>
    </row>
    <row r="77" spans="1:14" ht="15" customHeight="1" x14ac:dyDescent="0.2">
      <c r="A77" s="2"/>
      <c r="B77" s="2">
        <v>5</v>
      </c>
      <c r="C77" s="20" t="s">
        <v>7</v>
      </c>
      <c r="D77" s="16" t="s">
        <v>53</v>
      </c>
      <c r="E77" s="2"/>
      <c r="F77" s="2"/>
      <c r="G77" s="2"/>
      <c r="H77" s="2"/>
      <c r="I77" s="2"/>
      <c r="J77" s="2"/>
      <c r="K77" s="2"/>
      <c r="L77" s="2"/>
      <c r="M77" s="2"/>
      <c r="N77" s="2"/>
    </row>
    <row r="78" spans="1:14" ht="15" customHeight="1" x14ac:dyDescent="0.2">
      <c r="A78" s="2"/>
      <c r="B78" s="2">
        <v>6</v>
      </c>
      <c r="C78" s="20" t="s">
        <v>3</v>
      </c>
      <c r="D78" s="16" t="s">
        <v>54</v>
      </c>
      <c r="E78" s="2"/>
      <c r="F78" s="2"/>
      <c r="G78" s="2"/>
      <c r="H78" s="2"/>
      <c r="I78" s="2"/>
      <c r="J78" s="2"/>
      <c r="K78" s="2"/>
      <c r="L78" s="2"/>
      <c r="M78" s="2"/>
      <c r="N78" s="2"/>
    </row>
    <row r="79" spans="1:14" ht="15" customHeight="1" x14ac:dyDescent="0.2">
      <c r="A79" s="2"/>
      <c r="B79" s="2">
        <v>7</v>
      </c>
      <c r="C79" s="20" t="s">
        <v>4</v>
      </c>
      <c r="D79" s="16" t="s">
        <v>55</v>
      </c>
      <c r="E79" s="2"/>
      <c r="F79" s="2"/>
      <c r="G79" s="2"/>
      <c r="H79" s="2"/>
      <c r="I79" s="2"/>
      <c r="J79" s="2"/>
      <c r="K79" s="2"/>
      <c r="L79" s="2"/>
      <c r="M79" s="2"/>
      <c r="N79" s="2"/>
    </row>
    <row r="80" spans="1:14" ht="15" customHeight="1" x14ac:dyDescent="0.2">
      <c r="A80" s="2"/>
      <c r="B80" s="2">
        <v>8</v>
      </c>
      <c r="C80" s="20" t="s">
        <v>6</v>
      </c>
      <c r="D80" s="16" t="s">
        <v>56</v>
      </c>
      <c r="E80" s="2"/>
      <c r="F80" s="2"/>
      <c r="G80" s="2"/>
      <c r="H80" s="2"/>
      <c r="I80" s="2"/>
      <c r="J80" s="2"/>
      <c r="K80" s="2"/>
      <c r="L80" s="2"/>
      <c r="M80" s="2"/>
      <c r="N80" s="2"/>
    </row>
    <row r="81" spans="1:14" ht="15" customHeight="1" x14ac:dyDescent="0.2">
      <c r="A81" s="2"/>
      <c r="B81" s="2">
        <v>9</v>
      </c>
      <c r="C81" s="20" t="s">
        <v>8</v>
      </c>
      <c r="D81" s="16" t="s">
        <v>57</v>
      </c>
      <c r="E81" s="2"/>
      <c r="F81" s="2"/>
      <c r="G81" s="2"/>
      <c r="H81" s="2"/>
      <c r="I81" s="2"/>
      <c r="J81" s="2"/>
      <c r="K81" s="2"/>
      <c r="L81" s="2"/>
      <c r="M81" s="2"/>
      <c r="N81" s="2"/>
    </row>
    <row r="82" spans="1:14" ht="15" customHeight="1" x14ac:dyDescent="0.2">
      <c r="A82" s="2"/>
      <c r="B82" s="2">
        <v>10</v>
      </c>
      <c r="C82" s="40" t="s">
        <v>9</v>
      </c>
      <c r="D82" s="41" t="s">
        <v>58</v>
      </c>
      <c r="E82" s="21"/>
      <c r="F82" s="21"/>
      <c r="G82" s="21"/>
      <c r="H82" s="21"/>
      <c r="I82" s="21"/>
      <c r="J82" s="21"/>
      <c r="K82" s="21"/>
      <c r="L82" s="21"/>
      <c r="M82" s="21"/>
      <c r="N82" s="2"/>
    </row>
    <row r="83" spans="1:14" ht="15" customHeight="1" x14ac:dyDescent="0.2">
      <c r="A83" s="2"/>
      <c r="B83" s="2"/>
      <c r="C83" s="2"/>
      <c r="D83" s="2"/>
      <c r="E83" s="2"/>
      <c r="F83" s="2"/>
      <c r="G83" s="2"/>
      <c r="H83" s="2"/>
      <c r="I83" s="2"/>
      <c r="J83" s="2"/>
      <c r="K83" s="2"/>
      <c r="L83" s="2"/>
      <c r="M83" s="2"/>
      <c r="N83" s="2"/>
    </row>
    <row r="84" spans="1:14" ht="15" customHeight="1" x14ac:dyDescent="0.2">
      <c r="A84" s="2"/>
      <c r="B84" s="2"/>
      <c r="C84" s="2"/>
      <c r="D84" s="2"/>
      <c r="E84" s="2"/>
      <c r="F84" s="2"/>
      <c r="G84" s="2"/>
      <c r="H84" s="2"/>
      <c r="I84" s="2"/>
      <c r="J84" s="2"/>
      <c r="K84" s="2"/>
      <c r="L84" s="2"/>
      <c r="M84" s="2"/>
      <c r="N84" s="2"/>
    </row>
    <row r="85" spans="1:14" ht="15" customHeight="1" x14ac:dyDescent="0.2">
      <c r="A85" s="167"/>
      <c r="B85" s="2" t="s">
        <v>281</v>
      </c>
      <c r="C85" s="168" t="s">
        <v>275</v>
      </c>
      <c r="D85" s="2"/>
      <c r="E85" s="2"/>
      <c r="F85" s="2"/>
      <c r="G85" s="2"/>
      <c r="H85" s="2"/>
      <c r="I85" s="2"/>
      <c r="J85" s="2"/>
      <c r="K85" s="2"/>
      <c r="L85" s="2"/>
      <c r="M85" s="2"/>
      <c r="N85" s="2"/>
    </row>
    <row r="86" spans="1:14" ht="15" customHeight="1" x14ac:dyDescent="0.2">
      <c r="A86" s="2"/>
      <c r="B86" s="2"/>
      <c r="C86" s="153" t="s">
        <v>282</v>
      </c>
      <c r="D86" s="2"/>
      <c r="E86" s="2"/>
      <c r="F86" s="2"/>
      <c r="G86" s="2"/>
      <c r="H86" s="2"/>
      <c r="I86" s="2"/>
      <c r="J86" s="2"/>
      <c r="K86" s="2"/>
      <c r="L86" s="2"/>
      <c r="M86" s="2"/>
      <c r="N86" s="2"/>
    </row>
    <row r="87" spans="1:14" ht="15" customHeight="1" x14ac:dyDescent="0.2">
      <c r="A87" s="2"/>
      <c r="B87" s="2"/>
      <c r="C87" s="153" t="s">
        <v>283</v>
      </c>
      <c r="D87" s="2"/>
      <c r="E87" s="2"/>
      <c r="F87" s="2"/>
      <c r="G87" s="2"/>
      <c r="H87" s="2"/>
      <c r="I87" s="2"/>
      <c r="J87" s="2"/>
      <c r="K87" s="2"/>
      <c r="L87" s="2"/>
      <c r="M87" s="2"/>
      <c r="N87" s="2"/>
    </row>
    <row r="88" spans="1:14" ht="15" customHeight="1" x14ac:dyDescent="0.2">
      <c r="A88" s="2"/>
      <c r="B88" s="2"/>
      <c r="C88" s="153" t="s">
        <v>284</v>
      </c>
      <c r="D88" s="2"/>
      <c r="E88" s="2"/>
      <c r="F88" s="2"/>
      <c r="G88" s="2"/>
      <c r="H88" s="2"/>
      <c r="I88" s="2"/>
      <c r="J88" s="2"/>
      <c r="K88" s="2"/>
      <c r="L88" s="2"/>
      <c r="M88" s="2"/>
      <c r="N88" s="2"/>
    </row>
    <row r="89" spans="1:14" ht="15" customHeight="1" x14ac:dyDescent="0.2">
      <c r="A89" s="2"/>
      <c r="B89" s="2"/>
      <c r="C89" s="153" t="s">
        <v>285</v>
      </c>
      <c r="D89" s="2"/>
      <c r="E89" s="2"/>
      <c r="F89" s="2"/>
      <c r="G89" s="2"/>
      <c r="H89" s="2"/>
      <c r="I89" s="2"/>
      <c r="J89" s="2"/>
      <c r="K89" s="2"/>
      <c r="L89" s="2"/>
      <c r="M89" s="2"/>
      <c r="N89" s="2"/>
    </row>
    <row r="90" spans="1:14" ht="15" customHeight="1" x14ac:dyDescent="0.2">
      <c r="A90" s="2"/>
      <c r="C90" s="2" t="s">
        <v>286</v>
      </c>
      <c r="D90" s="2"/>
      <c r="E90" s="2"/>
      <c r="F90" s="2"/>
      <c r="G90" s="2"/>
      <c r="H90" s="2"/>
      <c r="I90" s="2"/>
      <c r="J90" s="2"/>
      <c r="K90" s="2"/>
      <c r="L90" s="2"/>
      <c r="M90" s="2"/>
      <c r="N90" s="2"/>
    </row>
    <row r="91" spans="1:14" ht="15" customHeight="1" x14ac:dyDescent="0.2">
      <c r="A91" s="2"/>
      <c r="B91" s="153"/>
      <c r="C91" s="2"/>
      <c r="D91" s="2"/>
      <c r="E91" s="2"/>
      <c r="F91" s="2"/>
      <c r="G91" s="2"/>
      <c r="H91" s="2"/>
      <c r="I91" s="2"/>
      <c r="J91" s="2"/>
      <c r="K91" s="2"/>
      <c r="L91" s="2"/>
      <c r="M91" s="2"/>
      <c r="N91" s="2"/>
    </row>
    <row r="92" spans="1:14" ht="15" customHeight="1" x14ac:dyDescent="0.2">
      <c r="A92" s="2"/>
      <c r="B92" s="2"/>
      <c r="C92" s="2"/>
      <c r="D92" s="2"/>
      <c r="E92" s="2"/>
      <c r="F92" s="2"/>
      <c r="G92" s="162" t="s">
        <v>66</v>
      </c>
      <c r="H92" s="163">
        <v>44329</v>
      </c>
      <c r="I92" s="2"/>
      <c r="J92" s="2"/>
      <c r="K92" s="2"/>
      <c r="L92" s="2"/>
      <c r="M92" s="2"/>
      <c r="N92" s="2"/>
    </row>
    <row r="93" spans="1:14" ht="15" customHeight="1" x14ac:dyDescent="0.2">
      <c r="A93" s="154" t="s">
        <v>276</v>
      </c>
      <c r="B93" s="2"/>
      <c r="C93" s="2"/>
      <c r="D93" s="2"/>
      <c r="E93" s="2"/>
      <c r="F93" s="2"/>
      <c r="G93" s="2"/>
      <c r="H93" s="2"/>
      <c r="I93" s="2"/>
      <c r="J93" s="2"/>
      <c r="K93" s="2"/>
      <c r="L93" s="2"/>
      <c r="M93" s="2"/>
      <c r="N93" s="2"/>
    </row>
    <row r="94" spans="1:14" ht="15" customHeight="1" x14ac:dyDescent="0.2">
      <c r="A94" s="2"/>
      <c r="B94" s="155" t="s">
        <v>277</v>
      </c>
      <c r="C94" s="2"/>
      <c r="D94" s="2"/>
      <c r="E94" s="2"/>
      <c r="F94" s="2"/>
      <c r="G94" s="2"/>
      <c r="H94" s="2"/>
      <c r="I94" s="2"/>
      <c r="J94" s="2"/>
      <c r="K94" s="2"/>
      <c r="L94" s="2"/>
      <c r="M94" s="2"/>
      <c r="N94" s="2"/>
    </row>
    <row r="95" spans="1:14" ht="15" customHeight="1" x14ac:dyDescent="0.2">
      <c r="A95" s="2"/>
      <c r="B95" s="2" t="s">
        <v>278</v>
      </c>
      <c r="C95" s="153"/>
      <c r="D95" s="153"/>
      <c r="E95" s="153"/>
      <c r="F95" s="153"/>
      <c r="G95" s="153"/>
      <c r="H95" s="153"/>
      <c r="I95" s="2"/>
      <c r="J95" s="2"/>
      <c r="K95" s="2"/>
      <c r="L95" s="2"/>
      <c r="M95" s="2"/>
      <c r="N95" s="2"/>
    </row>
    <row r="96" spans="1:14" ht="15" customHeight="1" x14ac:dyDescent="0.2">
      <c r="A96" s="2"/>
      <c r="B96" s="155" t="s">
        <v>279</v>
      </c>
      <c r="C96" s="153"/>
      <c r="D96" s="153"/>
      <c r="E96" s="153"/>
      <c r="F96" s="153"/>
      <c r="G96" s="153"/>
      <c r="H96" s="153"/>
      <c r="I96" s="2"/>
      <c r="J96" s="2"/>
      <c r="K96" s="2"/>
      <c r="L96" s="2"/>
      <c r="M96" s="2"/>
      <c r="N96" s="2"/>
    </row>
    <row r="97" spans="1:14" ht="15" customHeight="1" x14ac:dyDescent="0.2">
      <c r="A97" s="2"/>
      <c r="B97" s="2" t="s">
        <v>280</v>
      </c>
      <c r="C97" s="153"/>
      <c r="D97" s="153"/>
      <c r="E97" s="153"/>
      <c r="F97" s="153"/>
      <c r="G97" s="153"/>
      <c r="H97" s="153"/>
      <c r="I97" s="153"/>
      <c r="J97" s="153"/>
      <c r="K97" s="153"/>
      <c r="L97" s="2"/>
      <c r="M97" s="2"/>
      <c r="N97" s="2"/>
    </row>
    <row r="98" spans="1:14" ht="15" customHeight="1" x14ac:dyDescent="0.2">
      <c r="A98" s="2"/>
      <c r="B98" s="155" t="s">
        <v>60</v>
      </c>
      <c r="C98" s="153"/>
      <c r="D98" s="153"/>
      <c r="E98" s="153"/>
      <c r="F98" s="153"/>
      <c r="G98" s="153"/>
      <c r="H98" s="153"/>
      <c r="I98" s="153"/>
      <c r="J98" s="153"/>
      <c r="K98" s="153"/>
      <c r="L98" s="153"/>
      <c r="M98" s="153"/>
      <c r="N98" s="2"/>
    </row>
    <row r="99" spans="1:14" ht="15" customHeight="1" x14ac:dyDescent="0.2">
      <c r="A99" s="2"/>
      <c r="B99" s="159" t="s">
        <v>73</v>
      </c>
      <c r="C99" s="153"/>
      <c r="D99" s="153"/>
      <c r="E99" s="153"/>
      <c r="F99" s="153"/>
      <c r="G99" s="153"/>
      <c r="H99" s="153"/>
      <c r="I99" s="153"/>
      <c r="J99" s="153"/>
      <c r="K99" s="153"/>
      <c r="L99" s="153"/>
      <c r="M99" s="153"/>
      <c r="N99" s="2"/>
    </row>
    <row r="100" spans="1:14" ht="15" customHeight="1" x14ac:dyDescent="0.2">
      <c r="A100" s="2"/>
      <c r="B100" s="155" t="s">
        <v>65</v>
      </c>
      <c r="C100" s="153"/>
      <c r="D100" s="153"/>
      <c r="E100" s="153"/>
      <c r="F100" s="153"/>
      <c r="G100" s="153"/>
      <c r="H100" s="153"/>
      <c r="I100" s="153"/>
      <c r="J100" s="153"/>
      <c r="K100" s="2"/>
      <c r="L100" s="153"/>
      <c r="M100" s="153"/>
      <c r="N100" s="2"/>
    </row>
    <row r="101" spans="1:14" ht="15" customHeight="1" x14ac:dyDescent="0.2">
      <c r="A101" s="2"/>
      <c r="B101" s="164" t="s">
        <v>74</v>
      </c>
      <c r="C101" s="153"/>
      <c r="D101" s="2"/>
      <c r="E101" s="153"/>
      <c r="F101" s="153"/>
      <c r="G101" s="153"/>
      <c r="H101" s="2"/>
      <c r="I101" s="153"/>
      <c r="J101" s="2"/>
      <c r="K101" s="2"/>
      <c r="L101" s="2"/>
      <c r="M101" s="2"/>
      <c r="N101" s="2"/>
    </row>
    <row r="102" spans="1:14" ht="15" customHeight="1" x14ac:dyDescent="0.2">
      <c r="A102" s="2"/>
      <c r="B102" s="160" t="s">
        <v>59</v>
      </c>
      <c r="C102" s="2"/>
      <c r="D102" s="2"/>
      <c r="E102" s="2"/>
      <c r="F102" s="2"/>
      <c r="G102" s="2"/>
      <c r="H102" s="2"/>
      <c r="I102" s="153"/>
      <c r="J102" s="156"/>
      <c r="K102" s="157"/>
      <c r="L102" s="158"/>
      <c r="M102" s="158"/>
      <c r="N102" s="2"/>
    </row>
    <row r="103" spans="1:14" ht="15" customHeight="1" x14ac:dyDescent="0.2">
      <c r="A103" s="2"/>
      <c r="B103" s="2"/>
      <c r="C103" s="161" t="s">
        <v>75</v>
      </c>
      <c r="D103" s="169" t="s">
        <v>36</v>
      </c>
      <c r="E103" s="170"/>
      <c r="F103" s="170"/>
      <c r="G103" s="2"/>
      <c r="H103" s="2"/>
      <c r="I103" s="153"/>
      <c r="J103" s="156"/>
      <c r="K103" s="157"/>
      <c r="L103" s="158"/>
      <c r="M103" s="158"/>
      <c r="N103" s="2"/>
    </row>
    <row r="104" spans="1:14" ht="15" customHeight="1" x14ac:dyDescent="0.2">
      <c r="A104" s="165"/>
      <c r="B104" s="165"/>
      <c r="C104" s="166"/>
      <c r="D104" s="166"/>
      <c r="E104" s="166"/>
      <c r="F104" s="166"/>
      <c r="G104" s="166"/>
      <c r="H104" s="166"/>
      <c r="I104" s="166"/>
      <c r="J104" s="166"/>
      <c r="K104" s="166"/>
      <c r="L104" s="166"/>
      <c r="M104" s="166"/>
      <c r="N104" s="2"/>
    </row>
    <row r="105" spans="1:14" ht="15" customHeight="1" x14ac:dyDescent="0.2">
      <c r="A105" s="2"/>
      <c r="B105" s="2"/>
      <c r="C105" s="2"/>
      <c r="D105" s="2"/>
      <c r="E105" s="2"/>
      <c r="F105" s="2"/>
      <c r="G105" s="2"/>
      <c r="H105" s="2"/>
      <c r="I105" s="2"/>
      <c r="J105" s="2"/>
      <c r="K105" s="2"/>
      <c r="L105" s="2"/>
      <c r="M105" s="2"/>
      <c r="N105" s="2"/>
    </row>
    <row r="106" spans="1:14" ht="15" customHeight="1" x14ac:dyDescent="0.2">
      <c r="A106" s="2"/>
      <c r="B106" s="2"/>
      <c r="C106" s="2"/>
      <c r="D106" s="2"/>
      <c r="E106" s="2"/>
      <c r="F106" s="2"/>
      <c r="G106" s="2"/>
      <c r="H106" s="2"/>
      <c r="I106" s="2"/>
      <c r="J106" s="2"/>
      <c r="K106" s="2"/>
      <c r="L106" s="2"/>
      <c r="M106" s="2"/>
      <c r="N106" s="2"/>
    </row>
  </sheetData>
  <sheetProtection algorithmName="SHA-512" hashValue="Ewd7PlIxfOTt/bHucANYgoQO8KKgsCOXAvji7a2s9qlb0ZZ5nJYnsJxonNwznowOr3FVw/gJmOGhRTRpMiuK+A==" saltValue="o8lfpZGaOqnjjRtKs+64Rg==" spinCount="100000" sheet="1" objects="1" scenarios="1"/>
  <mergeCells count="11">
    <mergeCell ref="D103:F103"/>
    <mergeCell ref="H38:J39"/>
    <mergeCell ref="H40:J41"/>
    <mergeCell ref="H42:J43"/>
    <mergeCell ref="H44:J45"/>
    <mergeCell ref="H46:J47"/>
    <mergeCell ref="H48:J49"/>
    <mergeCell ref="H50:J51"/>
    <mergeCell ref="H52:J53"/>
    <mergeCell ref="H54:J55"/>
    <mergeCell ref="H56:J57"/>
  </mergeCells>
  <phoneticPr fontId="3"/>
  <hyperlinks>
    <hyperlink ref="D103" r:id="rId1" xr:uid="{DBBAA092-CE1D-432A-944F-EF2A252BD7D5}"/>
  </hyperlinks>
  <pageMargins left="0.7" right="0.7" top="0.75" bottom="0.75" header="0.3" footer="0.3"/>
  <pageSetup paperSize="9" orientation="landscape" horizontalDpi="0" verticalDpi="0" r:id="rId2"/>
  <ignoredErrors>
    <ignoredError sqref="D55:D56"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2705A-57A9-4C1B-8E20-43EB68B5FF64}">
  <dimension ref="A1:T94"/>
  <sheetViews>
    <sheetView zoomScaleNormal="100" workbookViewId="0">
      <selection activeCell="A94" sqref="A94"/>
    </sheetView>
  </sheetViews>
  <sheetFormatPr defaultColWidth="10.77734375" defaultRowHeight="15" customHeight="1" x14ac:dyDescent="0.2"/>
  <cols>
    <col min="1" max="1" width="4.77734375" style="1" customWidth="1"/>
    <col min="2" max="16384" width="10.77734375" style="1"/>
  </cols>
  <sheetData>
    <row r="1" spans="1:14" ht="19.8" customHeight="1" x14ac:dyDescent="0.2">
      <c r="A1" s="51" t="s">
        <v>76</v>
      </c>
      <c r="B1" s="4"/>
      <c r="C1" s="4"/>
      <c r="D1" s="4"/>
      <c r="E1" s="4"/>
      <c r="F1" s="4"/>
      <c r="G1" s="4"/>
      <c r="H1" s="47" t="s">
        <v>68</v>
      </c>
      <c r="I1" s="4"/>
      <c r="J1" s="4"/>
      <c r="K1" s="4"/>
      <c r="L1" s="4"/>
      <c r="M1" s="5" t="s">
        <v>14</v>
      </c>
      <c r="N1" s="46" t="s">
        <v>67</v>
      </c>
    </row>
    <row r="2" spans="1:14" ht="15" customHeight="1" x14ac:dyDescent="0.2">
      <c r="A2" s="147" t="s">
        <v>263</v>
      </c>
      <c r="B2" s="52" t="s">
        <v>77</v>
      </c>
      <c r="C2" s="52"/>
      <c r="D2" s="53"/>
      <c r="E2" s="53"/>
      <c r="F2" s="53"/>
      <c r="G2" s="53"/>
      <c r="H2" s="53"/>
      <c r="I2" s="53"/>
      <c r="J2" s="53"/>
      <c r="K2" s="53"/>
      <c r="L2" s="53"/>
      <c r="M2" s="53"/>
      <c r="N2" s="2"/>
    </row>
    <row r="3" spans="1:14" ht="15" customHeight="1" x14ac:dyDescent="0.2">
      <c r="A3" s="39"/>
      <c r="B3" s="39"/>
      <c r="C3" s="39"/>
      <c r="D3" s="54" t="s">
        <v>87</v>
      </c>
      <c r="E3" s="39">
        <v>121</v>
      </c>
      <c r="F3" s="39" t="s">
        <v>267</v>
      </c>
      <c r="G3" s="39"/>
      <c r="H3" s="39"/>
      <c r="I3" s="39"/>
      <c r="J3" s="39"/>
      <c r="K3" s="39"/>
      <c r="L3" s="39"/>
      <c r="M3" s="39"/>
      <c r="N3" s="2"/>
    </row>
    <row r="4" spans="1:14" ht="15" customHeight="1" x14ac:dyDescent="0.2">
      <c r="A4" s="39"/>
      <c r="B4" s="39"/>
      <c r="C4" s="39"/>
      <c r="D4" s="39"/>
      <c r="E4" s="39">
        <v>122</v>
      </c>
      <c r="F4" s="39" t="s">
        <v>268</v>
      </c>
      <c r="G4" s="39"/>
      <c r="H4" s="39"/>
      <c r="I4" s="39"/>
      <c r="J4" s="39"/>
      <c r="K4" s="39"/>
      <c r="L4" s="39"/>
      <c r="M4" s="39"/>
      <c r="N4" s="2"/>
    </row>
    <row r="5" spans="1:14" ht="15" customHeight="1" x14ac:dyDescent="0.2">
      <c r="A5" s="39"/>
      <c r="B5" s="39"/>
      <c r="C5" s="39"/>
      <c r="D5" s="39"/>
      <c r="E5" s="39">
        <v>123</v>
      </c>
      <c r="F5" s="39" t="s">
        <v>266</v>
      </c>
      <c r="G5" s="39"/>
      <c r="H5" s="39"/>
      <c r="I5" s="39"/>
      <c r="J5" s="39"/>
      <c r="K5" s="39"/>
      <c r="L5" s="39"/>
      <c r="M5" s="39"/>
      <c r="N5" s="2"/>
    </row>
    <row r="6" spans="1:14" ht="15" customHeight="1" x14ac:dyDescent="0.2">
      <c r="A6" s="2"/>
      <c r="B6" s="2"/>
      <c r="C6" s="2"/>
      <c r="D6" s="2"/>
      <c r="E6" s="2"/>
      <c r="F6" s="2"/>
      <c r="G6" s="2"/>
      <c r="H6" s="2"/>
      <c r="I6" s="2"/>
      <c r="J6" s="2"/>
      <c r="K6" s="2"/>
      <c r="L6" s="2"/>
      <c r="M6" s="2"/>
      <c r="N6" s="2"/>
    </row>
    <row r="7" spans="1:14" ht="15" customHeight="1" x14ac:dyDescent="0.2">
      <c r="A7" s="51">
        <v>1</v>
      </c>
      <c r="B7" s="38" t="s">
        <v>127</v>
      </c>
      <c r="C7" s="2"/>
      <c r="D7" s="2"/>
      <c r="E7" s="2"/>
      <c r="F7" s="2"/>
      <c r="G7" s="2"/>
      <c r="H7" s="2"/>
      <c r="I7" s="2"/>
      <c r="J7" s="2"/>
      <c r="K7" s="2"/>
      <c r="L7" s="2"/>
      <c r="M7" s="2"/>
      <c r="N7" s="2"/>
    </row>
    <row r="8" spans="1:14" ht="15" customHeight="1" x14ac:dyDescent="0.2">
      <c r="A8" s="2"/>
      <c r="B8" s="2"/>
      <c r="C8" s="2"/>
      <c r="D8" s="2"/>
      <c r="E8" s="2"/>
      <c r="F8" s="2"/>
      <c r="G8" s="2"/>
      <c r="H8" s="2"/>
      <c r="I8" s="2"/>
      <c r="J8" s="2"/>
      <c r="K8" s="2"/>
      <c r="L8" s="2"/>
      <c r="M8" s="2"/>
      <c r="N8" s="2"/>
    </row>
    <row r="9" spans="1:14" ht="15" customHeight="1" x14ac:dyDescent="0.2">
      <c r="A9" s="2"/>
      <c r="B9" s="2"/>
      <c r="C9" s="2"/>
      <c r="D9" s="2"/>
      <c r="E9" s="2"/>
      <c r="F9" s="2"/>
      <c r="G9" s="2"/>
      <c r="H9" s="2" t="s">
        <v>128</v>
      </c>
      <c r="I9" s="2"/>
      <c r="J9" s="2"/>
      <c r="K9" s="2"/>
      <c r="L9" s="2"/>
      <c r="M9" s="2"/>
      <c r="N9" s="2"/>
    </row>
    <row r="10" spans="1:14" ht="15" customHeight="1" x14ac:dyDescent="0.2">
      <c r="A10" s="2"/>
      <c r="B10" s="2"/>
      <c r="C10" s="2"/>
      <c r="D10" s="2"/>
      <c r="E10" s="2"/>
      <c r="F10" s="2"/>
      <c r="G10" s="2"/>
      <c r="H10" s="2" t="s">
        <v>129</v>
      </c>
      <c r="I10" s="2"/>
      <c r="J10" s="2"/>
      <c r="K10" s="2"/>
      <c r="L10" s="2"/>
      <c r="M10" s="2"/>
      <c r="N10" s="2"/>
    </row>
    <row r="11" spans="1:14" ht="15" customHeight="1" x14ac:dyDescent="0.2">
      <c r="A11" s="2"/>
      <c r="B11" s="2"/>
      <c r="C11" s="2"/>
      <c r="D11" s="2"/>
      <c r="E11" s="2"/>
      <c r="F11" s="2"/>
      <c r="G11" s="2"/>
      <c r="H11" s="2" t="s">
        <v>130</v>
      </c>
      <c r="I11" s="2"/>
      <c r="J11" s="2"/>
      <c r="K11" s="2"/>
      <c r="L11" s="2"/>
      <c r="M11" s="2"/>
      <c r="N11" s="2"/>
    </row>
    <row r="12" spans="1:14" ht="15" customHeight="1" x14ac:dyDescent="0.2">
      <c r="A12" s="2"/>
      <c r="B12" s="2"/>
      <c r="C12" s="2"/>
      <c r="D12" s="2"/>
      <c r="E12" s="2"/>
      <c r="F12" s="2"/>
      <c r="G12" s="2"/>
      <c r="H12" s="2" t="s">
        <v>131</v>
      </c>
      <c r="I12" s="2"/>
      <c r="J12" s="2"/>
      <c r="K12" s="2"/>
      <c r="L12" s="2"/>
      <c r="M12" s="2"/>
      <c r="N12" s="2"/>
    </row>
    <row r="13" spans="1:14" ht="15" customHeight="1" x14ac:dyDescent="0.2">
      <c r="A13" s="2"/>
      <c r="B13" s="2"/>
      <c r="C13" s="2"/>
      <c r="D13" s="2"/>
      <c r="E13" s="2"/>
      <c r="F13" s="2"/>
      <c r="G13" s="2"/>
      <c r="H13" s="2"/>
      <c r="I13" s="2"/>
      <c r="J13" s="2"/>
      <c r="K13" s="2"/>
      <c r="L13" s="2"/>
      <c r="M13" s="2"/>
      <c r="N13" s="2"/>
    </row>
    <row r="14" spans="1:14" ht="15" customHeight="1" x14ac:dyDescent="0.2">
      <c r="A14" s="2"/>
      <c r="B14" s="2"/>
      <c r="C14" s="2"/>
      <c r="D14" s="2"/>
      <c r="E14" s="2"/>
      <c r="F14" s="2"/>
      <c r="G14" s="2"/>
      <c r="H14" s="2" t="s">
        <v>132</v>
      </c>
      <c r="I14" s="2"/>
      <c r="J14" s="2"/>
      <c r="K14" s="2"/>
      <c r="L14" s="2"/>
      <c r="M14" s="2"/>
      <c r="N14" s="2"/>
    </row>
    <row r="15" spans="1:14" ht="15" customHeight="1" x14ac:dyDescent="0.2">
      <c r="A15" s="2"/>
      <c r="B15" s="2"/>
      <c r="C15" s="2"/>
      <c r="D15" s="2"/>
      <c r="E15" s="2"/>
      <c r="F15" s="2"/>
      <c r="G15" s="2"/>
      <c r="H15" s="2" t="s">
        <v>133</v>
      </c>
      <c r="I15" s="2"/>
      <c r="J15" s="2"/>
      <c r="K15" s="2"/>
      <c r="L15" s="2"/>
      <c r="M15" s="2"/>
      <c r="N15" s="2"/>
    </row>
    <row r="16" spans="1:14" ht="15" customHeight="1" x14ac:dyDescent="0.2">
      <c r="A16" s="2"/>
      <c r="B16" s="2"/>
      <c r="C16" s="2"/>
      <c r="D16" s="2"/>
      <c r="E16" s="2"/>
      <c r="F16" s="2"/>
      <c r="G16" s="2"/>
      <c r="H16" s="2" t="s">
        <v>134</v>
      </c>
      <c r="I16" s="2"/>
      <c r="J16" s="2"/>
      <c r="K16" s="2"/>
      <c r="L16" s="2"/>
      <c r="M16" s="2"/>
      <c r="N16" s="2"/>
    </row>
    <row r="17" spans="1:14" ht="15" customHeight="1" x14ac:dyDescent="0.2">
      <c r="A17" s="2"/>
      <c r="B17" s="2"/>
      <c r="C17" s="2"/>
      <c r="D17" s="2"/>
      <c r="E17" s="2"/>
      <c r="F17" s="2"/>
      <c r="G17" s="2"/>
      <c r="H17" s="2" t="s">
        <v>135</v>
      </c>
      <c r="I17" s="2"/>
      <c r="J17" s="2"/>
      <c r="K17" s="2"/>
      <c r="L17" s="2"/>
      <c r="M17" s="2"/>
      <c r="N17" s="2"/>
    </row>
    <row r="18" spans="1:14" ht="15" customHeight="1" x14ac:dyDescent="0.2">
      <c r="A18" s="2"/>
      <c r="B18" s="2"/>
      <c r="C18" s="2"/>
      <c r="D18" s="2"/>
      <c r="E18" s="2"/>
      <c r="F18" s="2"/>
      <c r="G18" s="2"/>
      <c r="H18" s="2" t="s">
        <v>162</v>
      </c>
      <c r="I18" s="2"/>
      <c r="J18" s="2"/>
      <c r="K18" s="2"/>
      <c r="L18" s="2"/>
      <c r="M18" s="97" t="s">
        <v>166</v>
      </c>
      <c r="N18" s="2"/>
    </row>
    <row r="19" spans="1:14" ht="15" customHeight="1" x14ac:dyDescent="0.2">
      <c r="A19" s="2"/>
      <c r="B19" s="2"/>
      <c r="C19" s="2"/>
      <c r="D19" s="2"/>
      <c r="E19" s="2"/>
      <c r="F19" s="2"/>
      <c r="G19" s="2"/>
      <c r="H19" s="6" t="s">
        <v>24</v>
      </c>
      <c r="I19" s="6" t="s">
        <v>136</v>
      </c>
      <c r="J19" s="79" t="s">
        <v>137</v>
      </c>
      <c r="K19" s="79" t="s">
        <v>138</v>
      </c>
      <c r="L19" s="79" t="s">
        <v>139</v>
      </c>
      <c r="M19" s="79" t="s">
        <v>140</v>
      </c>
      <c r="N19" s="2"/>
    </row>
    <row r="20" spans="1:14" ht="15" customHeight="1" x14ac:dyDescent="0.2">
      <c r="A20" s="2"/>
      <c r="B20" s="2"/>
      <c r="C20" s="2"/>
      <c r="D20" s="2"/>
      <c r="E20" s="2"/>
      <c r="F20" s="2"/>
      <c r="G20" s="8" t="s">
        <v>146</v>
      </c>
      <c r="H20" s="6" t="s">
        <v>141</v>
      </c>
      <c r="I20" s="81" t="s">
        <v>142</v>
      </c>
      <c r="J20" s="82">
        <v>20</v>
      </c>
      <c r="K20" s="82">
        <v>30</v>
      </c>
      <c r="L20" s="28">
        <v>40</v>
      </c>
      <c r="M20" s="82">
        <v>50</v>
      </c>
      <c r="N20" s="2"/>
    </row>
    <row r="21" spans="1:14" ht="15" customHeight="1" x14ac:dyDescent="0.2">
      <c r="A21" s="2"/>
      <c r="B21" s="2"/>
      <c r="C21" s="2"/>
      <c r="D21" s="2"/>
      <c r="E21" s="2"/>
      <c r="F21" s="2"/>
      <c r="G21" s="8" t="s">
        <v>147</v>
      </c>
      <c r="H21" s="6" t="s">
        <v>25</v>
      </c>
      <c r="I21" s="83">
        <v>500000</v>
      </c>
      <c r="J21" s="82">
        <f>J20*$I$21</f>
        <v>10000000</v>
      </c>
      <c r="K21" s="82">
        <f t="shared" ref="K21:M21" si="0">K20*$I$21</f>
        <v>15000000</v>
      </c>
      <c r="L21" s="28">
        <f t="shared" si="0"/>
        <v>20000000</v>
      </c>
      <c r="M21" s="82">
        <f t="shared" si="0"/>
        <v>25000000</v>
      </c>
      <c r="N21" s="2"/>
    </row>
    <row r="22" spans="1:14" ht="15" customHeight="1" x14ac:dyDescent="0.2">
      <c r="A22" s="2"/>
      <c r="B22" s="2"/>
      <c r="C22" s="2"/>
      <c r="D22" s="2"/>
      <c r="E22" s="2"/>
      <c r="F22" s="2"/>
      <c r="G22" s="8" t="s">
        <v>148</v>
      </c>
      <c r="H22" s="6" t="s">
        <v>26</v>
      </c>
      <c r="I22" s="84">
        <v>0.4</v>
      </c>
      <c r="J22" s="82">
        <f>J21*$I$22</f>
        <v>4000000</v>
      </c>
      <c r="K22" s="82">
        <f t="shared" ref="K22:M22" si="1">K21*$I$22</f>
        <v>6000000</v>
      </c>
      <c r="L22" s="28">
        <f t="shared" si="1"/>
        <v>8000000</v>
      </c>
      <c r="M22" s="82">
        <f t="shared" si="1"/>
        <v>10000000</v>
      </c>
      <c r="N22" s="2"/>
    </row>
    <row r="23" spans="1:14" ht="15" customHeight="1" x14ac:dyDescent="0.2">
      <c r="A23" s="2"/>
      <c r="B23" s="88" t="s">
        <v>151</v>
      </c>
      <c r="C23" s="2"/>
      <c r="D23" s="2"/>
      <c r="E23" s="2"/>
      <c r="F23" s="2"/>
      <c r="G23" s="8" t="s">
        <v>149</v>
      </c>
      <c r="H23" s="6" t="s">
        <v>27</v>
      </c>
      <c r="I23" s="85" t="s">
        <v>143</v>
      </c>
      <c r="J23" s="82">
        <f>J21-J22</f>
        <v>6000000</v>
      </c>
      <c r="K23" s="82">
        <f t="shared" ref="K23:M23" si="2">K21-K22</f>
        <v>9000000</v>
      </c>
      <c r="L23" s="28">
        <f t="shared" si="2"/>
        <v>12000000</v>
      </c>
      <c r="M23" s="82">
        <f t="shared" si="2"/>
        <v>15000000</v>
      </c>
      <c r="N23" s="2"/>
    </row>
    <row r="24" spans="1:14" ht="15" customHeight="1" x14ac:dyDescent="0.2">
      <c r="A24" s="2"/>
      <c r="B24" s="2"/>
      <c r="C24" s="2"/>
      <c r="D24" s="2"/>
      <c r="E24" s="2"/>
      <c r="F24" s="2"/>
      <c r="G24" s="8" t="s">
        <v>150</v>
      </c>
      <c r="H24" s="6" t="s">
        <v>28</v>
      </c>
      <c r="I24" s="85" t="s">
        <v>144</v>
      </c>
      <c r="J24" s="82">
        <v>12000000</v>
      </c>
      <c r="K24" s="82">
        <v>12000000</v>
      </c>
      <c r="L24" s="28">
        <v>12000000</v>
      </c>
      <c r="M24" s="82">
        <v>12000000</v>
      </c>
      <c r="N24" s="2"/>
    </row>
    <row r="25" spans="1:14" ht="15" customHeight="1" x14ac:dyDescent="0.2">
      <c r="A25" s="2"/>
      <c r="B25" s="2"/>
      <c r="C25" s="2"/>
      <c r="D25" s="2"/>
      <c r="E25" s="2"/>
      <c r="F25" s="2"/>
      <c r="G25" s="2"/>
      <c r="H25" s="6" t="s">
        <v>29</v>
      </c>
      <c r="I25" s="85" t="s">
        <v>145</v>
      </c>
      <c r="J25" s="82">
        <f>J23-J24</f>
        <v>-6000000</v>
      </c>
      <c r="K25" s="82">
        <f t="shared" ref="K25:M25" si="3">K23-K24</f>
        <v>-3000000</v>
      </c>
      <c r="L25" s="28">
        <f t="shared" si="3"/>
        <v>0</v>
      </c>
      <c r="M25" s="82">
        <f t="shared" si="3"/>
        <v>3000000</v>
      </c>
      <c r="N25" s="2"/>
    </row>
    <row r="26" spans="1:14" ht="15" customHeight="1" x14ac:dyDescent="0.2">
      <c r="A26" s="87"/>
      <c r="B26" s="86"/>
      <c r="C26" s="86"/>
      <c r="D26" s="86"/>
      <c r="E26" s="86"/>
      <c r="F26" s="86"/>
      <c r="G26" s="2"/>
      <c r="H26" s="2"/>
      <c r="I26" s="8"/>
      <c r="J26" s="17"/>
      <c r="K26" s="2"/>
      <c r="L26" s="2"/>
      <c r="M26" s="2"/>
      <c r="N26" s="2"/>
    </row>
    <row r="27" spans="1:14" ht="13.95" customHeight="1" x14ac:dyDescent="0.2">
      <c r="A27" s="86"/>
      <c r="B27" s="86"/>
      <c r="C27" s="86"/>
      <c r="D27" s="86"/>
      <c r="E27" s="86"/>
      <c r="F27" s="86"/>
      <c r="G27" s="2"/>
      <c r="H27" s="2"/>
      <c r="I27" s="2"/>
      <c r="J27" s="2"/>
      <c r="K27" s="2"/>
      <c r="L27" s="2"/>
      <c r="M27" s="2"/>
      <c r="N27" s="2"/>
    </row>
    <row r="28" spans="1:14" ht="13.95" customHeight="1" x14ac:dyDescent="0.2">
      <c r="A28" s="86"/>
      <c r="B28" s="89" t="s">
        <v>161</v>
      </c>
      <c r="C28" s="89"/>
      <c r="D28" s="89"/>
      <c r="E28" s="89"/>
      <c r="F28" s="89"/>
      <c r="G28" s="89"/>
      <c r="H28" s="2"/>
      <c r="I28" s="2"/>
      <c r="J28" s="2"/>
      <c r="K28" s="2"/>
      <c r="L28" s="2"/>
      <c r="M28" s="2"/>
      <c r="N28" s="2"/>
    </row>
    <row r="29" spans="1:14" ht="13.95" customHeight="1" x14ac:dyDescent="0.2">
      <c r="A29" s="86"/>
      <c r="B29" s="89"/>
      <c r="C29" s="89"/>
      <c r="D29" s="89"/>
      <c r="E29" s="89"/>
      <c r="F29" s="89"/>
      <c r="G29" s="89"/>
      <c r="H29" s="2"/>
      <c r="I29" s="8" t="s">
        <v>25</v>
      </c>
      <c r="J29" s="82">
        <f>J21</f>
        <v>10000000</v>
      </c>
      <c r="K29" s="34" t="s">
        <v>152</v>
      </c>
      <c r="L29" s="2"/>
      <c r="M29" s="2"/>
      <c r="N29" s="2"/>
    </row>
    <row r="30" spans="1:14" ht="13.95" customHeight="1" x14ac:dyDescent="0.2">
      <c r="A30" s="86"/>
      <c r="B30" s="89"/>
      <c r="C30" s="89"/>
      <c r="D30" s="89"/>
      <c r="E30" s="89"/>
      <c r="F30" s="89"/>
      <c r="G30" s="89"/>
      <c r="H30" s="2"/>
      <c r="I30" s="8" t="s">
        <v>26</v>
      </c>
      <c r="J30" s="82">
        <f>J22</f>
        <v>4000000</v>
      </c>
      <c r="K30" s="34" t="s">
        <v>152</v>
      </c>
      <c r="L30" s="2"/>
      <c r="M30" s="2"/>
      <c r="N30" s="2"/>
    </row>
    <row r="31" spans="1:14" ht="13.95" customHeight="1" x14ac:dyDescent="0.2">
      <c r="A31" s="86"/>
      <c r="B31" s="89"/>
      <c r="C31" s="89"/>
      <c r="D31" s="89"/>
      <c r="E31" s="89"/>
      <c r="F31" s="89"/>
      <c r="G31" s="89"/>
      <c r="H31" s="2"/>
      <c r="I31" s="8" t="s">
        <v>28</v>
      </c>
      <c r="J31" s="82">
        <f>J24</f>
        <v>12000000</v>
      </c>
      <c r="K31" s="34" t="s">
        <v>152</v>
      </c>
      <c r="L31" s="2"/>
      <c r="M31" s="22"/>
      <c r="N31" s="2"/>
    </row>
    <row r="32" spans="1:14" ht="13.95" customHeight="1" x14ac:dyDescent="0.2">
      <c r="A32" s="86"/>
      <c r="B32" s="89"/>
      <c r="C32" s="89"/>
      <c r="D32" s="89"/>
      <c r="E32" s="2" t="s">
        <v>155</v>
      </c>
      <c r="F32" s="2" t="s">
        <v>156</v>
      </c>
      <c r="G32" s="89"/>
      <c r="I32" s="8" t="s">
        <v>153</v>
      </c>
      <c r="J32" s="28">
        <f>IFERROR(J31/((J29-J30)/J29),0)</f>
        <v>20000000</v>
      </c>
      <c r="K32" s="34" t="s">
        <v>152</v>
      </c>
      <c r="L32" s="2"/>
      <c r="M32" s="22"/>
      <c r="N32" s="2"/>
    </row>
    <row r="33" spans="1:14" ht="13.95" customHeight="1" x14ac:dyDescent="0.2">
      <c r="A33" s="86"/>
      <c r="B33" s="89"/>
      <c r="C33" s="89"/>
      <c r="D33" s="89"/>
      <c r="E33" s="2" t="s">
        <v>157</v>
      </c>
      <c r="F33" s="2" t="s">
        <v>158</v>
      </c>
      <c r="G33" s="89"/>
      <c r="H33" s="2"/>
      <c r="I33" s="8" t="s">
        <v>154</v>
      </c>
      <c r="J33" s="90">
        <f>IFERROR(J32/J29,0)</f>
        <v>2</v>
      </c>
      <c r="K33" s="2"/>
      <c r="L33" s="2"/>
      <c r="M33" s="22"/>
      <c r="N33" s="2"/>
    </row>
    <row r="34" spans="1:14" ht="13.95" customHeight="1" x14ac:dyDescent="0.2">
      <c r="A34" s="86"/>
      <c r="B34" s="89"/>
      <c r="C34" s="89"/>
      <c r="D34" s="89"/>
      <c r="E34" s="2" t="s">
        <v>159</v>
      </c>
      <c r="F34" s="2" t="s">
        <v>160</v>
      </c>
      <c r="G34" s="89"/>
      <c r="H34" s="2"/>
      <c r="I34" s="8" t="s">
        <v>113</v>
      </c>
      <c r="J34" s="91" t="str">
        <f>IF(J33&gt;1,"×",IF(J33&lt;0.9,"◎","△"))</f>
        <v>×</v>
      </c>
      <c r="K34" s="2"/>
      <c r="L34" s="2"/>
      <c r="M34" s="22"/>
      <c r="N34" s="2"/>
    </row>
    <row r="35" spans="1:14" ht="13.95" customHeight="1" x14ac:dyDescent="0.2">
      <c r="A35" s="86"/>
      <c r="B35" s="89"/>
      <c r="C35" s="89"/>
      <c r="D35" s="89"/>
      <c r="E35" s="89"/>
      <c r="F35" s="89"/>
      <c r="G35" s="89"/>
      <c r="H35" s="2"/>
      <c r="I35" s="2"/>
      <c r="J35" s="2"/>
      <c r="K35" s="2"/>
      <c r="L35" s="2"/>
      <c r="M35" s="22"/>
      <c r="N35" s="2"/>
    </row>
    <row r="36" spans="1:14" ht="13.95" customHeight="1" x14ac:dyDescent="0.2">
      <c r="A36" s="51">
        <v>2</v>
      </c>
      <c r="B36" s="38" t="s">
        <v>163</v>
      </c>
      <c r="C36" s="89"/>
      <c r="D36" s="89"/>
      <c r="E36" s="89"/>
      <c r="F36" s="89"/>
      <c r="G36" s="89"/>
      <c r="H36" s="2"/>
      <c r="I36" s="2"/>
      <c r="J36" s="2"/>
      <c r="K36" s="2"/>
      <c r="L36" s="2"/>
      <c r="M36" s="2"/>
      <c r="N36" s="2"/>
    </row>
    <row r="37" spans="1:14" ht="13.95" customHeight="1" x14ac:dyDescent="0.2">
      <c r="A37" s="86"/>
      <c r="B37" s="89"/>
      <c r="C37" s="89"/>
      <c r="D37" s="89"/>
      <c r="E37" s="89"/>
      <c r="F37" s="89"/>
      <c r="G37" s="89"/>
      <c r="H37" s="2"/>
      <c r="I37" s="2"/>
      <c r="J37" s="2"/>
      <c r="K37" s="2"/>
      <c r="L37" s="2"/>
      <c r="M37" s="2"/>
      <c r="N37" s="2"/>
    </row>
    <row r="38" spans="1:14" ht="13.95" customHeight="1" x14ac:dyDescent="0.2">
      <c r="A38" s="86"/>
      <c r="B38" s="89" t="s">
        <v>170</v>
      </c>
      <c r="C38" s="89"/>
      <c r="D38" s="89"/>
      <c r="E38" s="89"/>
      <c r="F38" s="89"/>
      <c r="G38" s="89" t="s">
        <v>171</v>
      </c>
      <c r="H38" s="2"/>
      <c r="I38" s="2"/>
      <c r="J38" s="2"/>
      <c r="K38" s="2"/>
      <c r="L38" s="2"/>
      <c r="M38" s="2"/>
      <c r="N38" s="2"/>
    </row>
    <row r="39" spans="1:14" ht="13.95" customHeight="1" x14ac:dyDescent="0.2">
      <c r="A39" s="86"/>
      <c r="B39" s="89" t="s">
        <v>179</v>
      </c>
      <c r="C39" s="89"/>
      <c r="D39" s="89"/>
      <c r="E39" s="89"/>
      <c r="F39" s="89"/>
      <c r="G39" s="89" t="s">
        <v>172</v>
      </c>
      <c r="H39" s="2"/>
      <c r="I39" s="2"/>
      <c r="J39" s="2"/>
      <c r="K39" s="2"/>
      <c r="L39" s="2"/>
      <c r="M39" s="2"/>
      <c r="N39" s="2"/>
    </row>
    <row r="40" spans="1:14" ht="13.95" customHeight="1" x14ac:dyDescent="0.2">
      <c r="A40" s="86"/>
      <c r="B40" s="89"/>
      <c r="C40" s="89"/>
      <c r="D40" s="89"/>
      <c r="E40" s="89"/>
      <c r="F40" s="89"/>
      <c r="G40" s="89" t="s">
        <v>173</v>
      </c>
      <c r="H40" s="2"/>
      <c r="I40" s="2"/>
      <c r="J40" s="2"/>
      <c r="K40" s="2"/>
      <c r="L40" s="2"/>
      <c r="M40" s="2"/>
      <c r="N40" s="2"/>
    </row>
    <row r="41" spans="1:14" ht="13.95" customHeight="1" x14ac:dyDescent="0.2">
      <c r="A41" s="86"/>
      <c r="B41" s="2"/>
      <c r="C41" s="18" t="s">
        <v>34</v>
      </c>
      <c r="D41" s="2"/>
      <c r="E41" s="89"/>
      <c r="F41" s="89"/>
      <c r="G41" s="18" t="s">
        <v>174</v>
      </c>
      <c r="H41" s="2"/>
      <c r="I41" s="2"/>
      <c r="J41" s="2"/>
      <c r="K41" s="2"/>
      <c r="L41" s="2"/>
      <c r="M41" s="97" t="s">
        <v>167</v>
      </c>
      <c r="N41" s="2"/>
    </row>
    <row r="42" spans="1:14" ht="13.95" customHeight="1" thickBot="1" x14ac:dyDescent="0.25">
      <c r="A42" s="86"/>
      <c r="B42" s="11" t="s">
        <v>24</v>
      </c>
      <c r="C42" s="30" t="s">
        <v>30</v>
      </c>
      <c r="D42" s="29" t="s">
        <v>35</v>
      </c>
      <c r="E42" s="89"/>
      <c r="F42" s="89"/>
      <c r="G42" s="94" t="s">
        <v>165</v>
      </c>
      <c r="H42" s="15" t="s">
        <v>24</v>
      </c>
      <c r="I42" s="35" t="s">
        <v>16</v>
      </c>
      <c r="J42" s="35" t="s">
        <v>17</v>
      </c>
      <c r="K42" s="35" t="s">
        <v>18</v>
      </c>
      <c r="L42" s="35" t="s">
        <v>19</v>
      </c>
      <c r="M42" s="35" t="s">
        <v>20</v>
      </c>
      <c r="N42" s="2"/>
    </row>
    <row r="43" spans="1:14" ht="13.95" customHeight="1" thickBot="1" x14ac:dyDescent="0.25">
      <c r="A43" s="86"/>
      <c r="B43" s="7" t="s">
        <v>25</v>
      </c>
      <c r="C43" s="45">
        <v>100000</v>
      </c>
      <c r="D43" s="14" t="s">
        <v>33</v>
      </c>
      <c r="E43" s="89"/>
      <c r="F43" s="92" t="s">
        <v>164</v>
      </c>
      <c r="G43" s="144">
        <v>0.03</v>
      </c>
      <c r="H43" s="93" t="s">
        <v>25</v>
      </c>
      <c r="I43" s="82">
        <f>C43+(C43*G43)</f>
        <v>103000</v>
      </c>
      <c r="J43" s="82">
        <f>I43+(I43*$G$43)</f>
        <v>106090</v>
      </c>
      <c r="K43" s="82">
        <f t="shared" ref="K43:M43" si="4">J43+(J43*$G$43)</f>
        <v>109272.7</v>
      </c>
      <c r="L43" s="82">
        <f t="shared" si="4"/>
        <v>112550.88099999999</v>
      </c>
      <c r="M43" s="82">
        <f t="shared" si="4"/>
        <v>115927.40742999999</v>
      </c>
      <c r="N43" s="2"/>
    </row>
    <row r="44" spans="1:14" ht="13.95" customHeight="1" thickBot="1" x14ac:dyDescent="0.25">
      <c r="A44" s="86"/>
      <c r="B44" s="7" t="s">
        <v>26</v>
      </c>
      <c r="C44" s="45">
        <v>30000</v>
      </c>
      <c r="D44" s="27">
        <f>IFERROR(C44/$C$43,0)</f>
        <v>0.3</v>
      </c>
      <c r="E44" s="89"/>
      <c r="F44" s="92" t="s">
        <v>22</v>
      </c>
      <c r="G44" s="144">
        <v>0.01</v>
      </c>
      <c r="H44" s="93" t="s">
        <v>26</v>
      </c>
      <c r="I44" s="82">
        <f>I43*($D$44-$G$44)</f>
        <v>29869.999999999996</v>
      </c>
      <c r="J44" s="82">
        <f t="shared" ref="J44:M44" si="5">J43*($D$44-$G$44)</f>
        <v>30766.1</v>
      </c>
      <c r="K44" s="82">
        <f t="shared" si="5"/>
        <v>31689.082999999999</v>
      </c>
      <c r="L44" s="82">
        <f t="shared" si="5"/>
        <v>32639.755489999996</v>
      </c>
      <c r="M44" s="82">
        <f t="shared" si="5"/>
        <v>33618.948154699996</v>
      </c>
      <c r="N44" s="2"/>
    </row>
    <row r="45" spans="1:14" ht="13.95" customHeight="1" thickBot="1" x14ac:dyDescent="0.25">
      <c r="A45" s="86"/>
      <c r="B45" s="6" t="s">
        <v>27</v>
      </c>
      <c r="C45" s="32">
        <f>C43-C44</f>
        <v>70000</v>
      </c>
      <c r="D45" s="27">
        <f t="shared" ref="D45:D47" si="6">IFERROR(C45/$C$43,0)</f>
        <v>0.7</v>
      </c>
      <c r="E45" s="89"/>
      <c r="F45" s="92"/>
      <c r="G45" s="95"/>
      <c r="H45" s="6" t="s">
        <v>27</v>
      </c>
      <c r="I45" s="82">
        <f>I43-I44</f>
        <v>73130</v>
      </c>
      <c r="J45" s="82">
        <f t="shared" ref="J45:M45" si="7">J43-J44</f>
        <v>75323.899999999994</v>
      </c>
      <c r="K45" s="82">
        <f t="shared" si="7"/>
        <v>77583.616999999998</v>
      </c>
      <c r="L45" s="82">
        <f t="shared" si="7"/>
        <v>79911.125509999998</v>
      </c>
      <c r="M45" s="82">
        <f t="shared" si="7"/>
        <v>82308.459275300003</v>
      </c>
      <c r="N45" s="2"/>
    </row>
    <row r="46" spans="1:14" ht="13.95" customHeight="1" thickBot="1" x14ac:dyDescent="0.25">
      <c r="A46" s="86"/>
      <c r="B46" s="7" t="s">
        <v>28</v>
      </c>
      <c r="C46" s="45">
        <v>80000</v>
      </c>
      <c r="D46" s="27">
        <f t="shared" si="6"/>
        <v>0.8</v>
      </c>
      <c r="E46" s="89"/>
      <c r="F46" s="92" t="s">
        <v>21</v>
      </c>
      <c r="G46" s="144">
        <v>0.02</v>
      </c>
      <c r="H46" s="93" t="s">
        <v>28</v>
      </c>
      <c r="I46" s="82">
        <f>$C$46-($C$46*G46)</f>
        <v>78400</v>
      </c>
      <c r="J46" s="82">
        <f>I46-(I46*$G$46)</f>
        <v>76832</v>
      </c>
      <c r="K46" s="82">
        <f t="shared" ref="K46:M46" si="8">J46-(J46*$G$46)</f>
        <v>75295.360000000001</v>
      </c>
      <c r="L46" s="82">
        <f t="shared" si="8"/>
        <v>73789.452799999999</v>
      </c>
      <c r="M46" s="82">
        <f t="shared" si="8"/>
        <v>72313.663744000005</v>
      </c>
      <c r="N46" s="2"/>
    </row>
    <row r="47" spans="1:14" ht="13.95" customHeight="1" x14ac:dyDescent="0.2">
      <c r="A47" s="86"/>
      <c r="B47" s="23" t="s">
        <v>29</v>
      </c>
      <c r="C47" s="31">
        <f>C45-C46</f>
        <v>-10000</v>
      </c>
      <c r="D47" s="27">
        <f t="shared" si="6"/>
        <v>-0.1</v>
      </c>
      <c r="E47" s="89"/>
      <c r="F47" s="92"/>
      <c r="G47" s="89"/>
      <c r="H47" s="6" t="s">
        <v>29</v>
      </c>
      <c r="I47" s="82">
        <f>I45-I46</f>
        <v>-5270</v>
      </c>
      <c r="J47" s="82">
        <f t="shared" ref="J47:M47" si="9">J45-J46</f>
        <v>-1508.1000000000058</v>
      </c>
      <c r="K47" s="82">
        <f t="shared" si="9"/>
        <v>2288.2569999999978</v>
      </c>
      <c r="L47" s="82">
        <f t="shared" si="9"/>
        <v>6121.6727099999989</v>
      </c>
      <c r="M47" s="82">
        <f t="shared" si="9"/>
        <v>9994.7955312999984</v>
      </c>
      <c r="N47" s="2"/>
    </row>
    <row r="48" spans="1:14" ht="13.95" customHeight="1" x14ac:dyDescent="0.2">
      <c r="A48" s="86"/>
      <c r="B48" s="24" t="s">
        <v>31</v>
      </c>
      <c r="C48" s="25">
        <f>IFERROR(C46/((C43-C44)/C43),0)</f>
        <v>114285.71428571429</v>
      </c>
      <c r="D48" s="2"/>
      <c r="E48" s="89"/>
      <c r="F48" s="92"/>
      <c r="G48" s="89"/>
      <c r="H48" s="24" t="s">
        <v>31</v>
      </c>
      <c r="I48" s="25">
        <f>IFERROR(I46/((I43-I44)/I43),0)</f>
        <v>110422.5352112676</v>
      </c>
      <c r="J48" s="25">
        <f t="shared" ref="J48:M48" si="10">IFERROR(J46/((J43-J44)/J43),0)</f>
        <v>108214.08450704227</v>
      </c>
      <c r="K48" s="25">
        <f t="shared" si="10"/>
        <v>106049.80281690141</v>
      </c>
      <c r="L48" s="25">
        <f t="shared" si="10"/>
        <v>103928.80676056337</v>
      </c>
      <c r="M48" s="25">
        <f t="shared" si="10"/>
        <v>101850.23062535211</v>
      </c>
      <c r="N48" s="2"/>
    </row>
    <row r="49" spans="1:20" ht="13.95" customHeight="1" x14ac:dyDescent="0.2">
      <c r="A49" s="86"/>
      <c r="B49" s="26" t="s">
        <v>32</v>
      </c>
      <c r="C49" s="27">
        <f>IFERROR(C48/C43,0)</f>
        <v>1.1428571428571428</v>
      </c>
      <c r="D49" s="2"/>
      <c r="E49" s="89"/>
      <c r="F49" s="92"/>
      <c r="G49" s="89"/>
      <c r="H49" s="26" t="s">
        <v>32</v>
      </c>
      <c r="I49" s="27">
        <f>IFERROR(I48/I43,0)</f>
        <v>1.0720634486530836</v>
      </c>
      <c r="J49" s="27">
        <f t="shared" ref="J49:M49" si="11">IFERROR(J48/J43,0)</f>
        <v>1.0200215336699243</v>
      </c>
      <c r="K49" s="27">
        <f t="shared" si="11"/>
        <v>0.97050592523934542</v>
      </c>
      <c r="L49" s="27">
        <f t="shared" si="11"/>
        <v>0.92339398712093046</v>
      </c>
      <c r="M49" s="27">
        <f t="shared" si="11"/>
        <v>0.87856903628981742</v>
      </c>
      <c r="N49" s="2"/>
    </row>
    <row r="50" spans="1:20" ht="13.95" customHeight="1" x14ac:dyDescent="0.2">
      <c r="A50" s="86"/>
      <c r="B50" s="89"/>
      <c r="C50" s="89"/>
      <c r="D50" s="89"/>
      <c r="E50" s="89"/>
      <c r="F50" s="89"/>
      <c r="G50" s="89"/>
      <c r="H50" s="2"/>
      <c r="I50" s="2"/>
      <c r="J50" s="2"/>
      <c r="K50" s="2"/>
      <c r="L50" s="2"/>
      <c r="M50" s="2"/>
      <c r="N50" s="2"/>
    </row>
    <row r="51" spans="1:20" ht="13.95" customHeight="1" x14ac:dyDescent="0.2">
      <c r="A51" s="51">
        <v>3</v>
      </c>
      <c r="B51" s="38" t="s">
        <v>180</v>
      </c>
      <c r="C51" s="89"/>
      <c r="D51" s="89"/>
      <c r="E51" s="89"/>
      <c r="F51" s="89"/>
      <c r="G51" s="89"/>
      <c r="H51" s="2"/>
      <c r="I51" s="2"/>
      <c r="J51" s="2"/>
      <c r="K51" s="2"/>
      <c r="L51" s="2"/>
      <c r="M51" s="2"/>
      <c r="N51" s="2"/>
    </row>
    <row r="52" spans="1:20" ht="13.95" customHeight="1" x14ac:dyDescent="0.2">
      <c r="A52" s="86"/>
      <c r="B52" s="2" t="s">
        <v>175</v>
      </c>
      <c r="C52" s="89"/>
      <c r="D52" s="89"/>
      <c r="E52" s="89"/>
      <c r="F52" s="89"/>
      <c r="G52" s="89"/>
      <c r="H52" s="2" t="s">
        <v>274</v>
      </c>
      <c r="I52" s="2"/>
      <c r="J52" s="2"/>
      <c r="K52" s="2"/>
      <c r="L52" s="2"/>
      <c r="M52" s="2"/>
      <c r="N52" s="2"/>
    </row>
    <row r="53" spans="1:20" ht="13.95" customHeight="1" x14ac:dyDescent="0.2">
      <c r="A53" s="86"/>
      <c r="B53" s="89" t="s">
        <v>176</v>
      </c>
      <c r="C53" s="89"/>
      <c r="D53" s="89"/>
      <c r="E53" s="89"/>
      <c r="F53" s="89"/>
      <c r="G53" s="89"/>
      <c r="H53" s="2"/>
      <c r="I53" s="18" t="s">
        <v>168</v>
      </c>
      <c r="J53" s="2"/>
      <c r="K53" s="2"/>
      <c r="L53" s="2"/>
      <c r="M53" s="97" t="s">
        <v>167</v>
      </c>
      <c r="N53" s="2"/>
    </row>
    <row r="54" spans="1:20" ht="13.95" customHeight="1" thickBot="1" x14ac:dyDescent="0.25">
      <c r="A54" s="86"/>
      <c r="C54" s="89"/>
      <c r="D54" s="89"/>
      <c r="E54" s="89"/>
      <c r="F54" s="89"/>
      <c r="G54" s="89"/>
      <c r="H54" s="15" t="s">
        <v>24</v>
      </c>
      <c r="I54" s="96" t="s">
        <v>16</v>
      </c>
      <c r="J54" s="35" t="s">
        <v>17</v>
      </c>
      <c r="K54" s="35" t="s">
        <v>18</v>
      </c>
      <c r="L54" s="35" t="s">
        <v>19</v>
      </c>
      <c r="M54" s="35" t="s">
        <v>20</v>
      </c>
      <c r="N54" s="2"/>
      <c r="O54" s="19" t="str">
        <f>H54</f>
        <v>科目</v>
      </c>
      <c r="P54" s="19" t="str">
        <f t="shared" ref="P54:T54" si="12">I54</f>
        <v>2021年度</v>
      </c>
      <c r="Q54" s="19" t="str">
        <f t="shared" si="12"/>
        <v>2022年度</v>
      </c>
      <c r="R54" s="19" t="str">
        <f t="shared" si="12"/>
        <v>2023年度</v>
      </c>
      <c r="S54" s="19" t="str">
        <f t="shared" si="12"/>
        <v>2024年度</v>
      </c>
      <c r="T54" s="19" t="str">
        <f t="shared" si="12"/>
        <v>2025年度</v>
      </c>
    </row>
    <row r="55" spans="1:20" ht="13.95" customHeight="1" thickBot="1" x14ac:dyDescent="0.25">
      <c r="A55" s="86"/>
      <c r="B55" s="89"/>
      <c r="C55" s="89"/>
      <c r="D55" s="89"/>
      <c r="E55" s="89"/>
      <c r="F55" s="89"/>
      <c r="G55" s="89"/>
      <c r="H55" s="99" t="s">
        <v>169</v>
      </c>
      <c r="I55" s="45">
        <v>4000</v>
      </c>
      <c r="J55" s="45">
        <v>4000</v>
      </c>
      <c r="K55" s="45">
        <v>4000</v>
      </c>
      <c r="L55" s="45">
        <v>4000</v>
      </c>
      <c r="M55" s="45">
        <v>4000</v>
      </c>
      <c r="N55" s="2"/>
      <c r="O55" s="19" t="str">
        <f>H62</f>
        <v>損益分岐点</v>
      </c>
      <c r="P55" s="145">
        <f t="shared" ref="P55:T55" si="13">I62</f>
        <v>116056.33802816902</v>
      </c>
      <c r="Q55" s="145">
        <f t="shared" si="13"/>
        <v>113847.88732394367</v>
      </c>
      <c r="R55" s="145">
        <f t="shared" si="13"/>
        <v>111683.60563380283</v>
      </c>
      <c r="S55" s="145">
        <f t="shared" si="13"/>
        <v>109562.60957746477</v>
      </c>
      <c r="T55" s="145">
        <f t="shared" si="13"/>
        <v>107484.03344225352</v>
      </c>
    </row>
    <row r="56" spans="1:20" ht="13.95" customHeight="1" x14ac:dyDescent="0.2">
      <c r="A56" s="86"/>
      <c r="B56" s="89"/>
      <c r="C56" s="89"/>
      <c r="D56" s="89"/>
      <c r="E56" s="89"/>
      <c r="F56" s="89"/>
      <c r="G56" s="89"/>
      <c r="H56" s="6" t="str">
        <f t="shared" ref="H56:M60" si="14">H43</f>
        <v>売上高</v>
      </c>
      <c r="I56" s="98">
        <f t="shared" si="14"/>
        <v>103000</v>
      </c>
      <c r="J56" s="82">
        <f t="shared" si="14"/>
        <v>106090</v>
      </c>
      <c r="K56" s="82">
        <f t="shared" si="14"/>
        <v>109272.7</v>
      </c>
      <c r="L56" s="82">
        <f t="shared" si="14"/>
        <v>112550.88099999999</v>
      </c>
      <c r="M56" s="82">
        <f t="shared" si="14"/>
        <v>115927.40742999999</v>
      </c>
      <c r="N56" s="2"/>
      <c r="O56" s="19" t="str">
        <f>H56</f>
        <v>売上高</v>
      </c>
      <c r="P56" s="145">
        <f t="shared" ref="P56:T57" si="15">I56</f>
        <v>103000</v>
      </c>
      <c r="Q56" s="145">
        <f t="shared" si="15"/>
        <v>106090</v>
      </c>
      <c r="R56" s="145">
        <f t="shared" si="15"/>
        <v>109272.7</v>
      </c>
      <c r="S56" s="145">
        <f t="shared" si="15"/>
        <v>112550.88099999999</v>
      </c>
      <c r="T56" s="145">
        <f t="shared" si="15"/>
        <v>115927.40742999999</v>
      </c>
    </row>
    <row r="57" spans="1:20" ht="13.95" customHeight="1" x14ac:dyDescent="0.2">
      <c r="A57" s="86"/>
      <c r="B57" s="89"/>
      <c r="C57" s="89"/>
      <c r="D57" s="89"/>
      <c r="E57" s="89"/>
      <c r="F57" s="89"/>
      <c r="G57" s="89"/>
      <c r="H57" s="6" t="str">
        <f t="shared" si="14"/>
        <v>変動費</v>
      </c>
      <c r="I57" s="82">
        <f t="shared" si="14"/>
        <v>29869.999999999996</v>
      </c>
      <c r="J57" s="82">
        <f t="shared" si="14"/>
        <v>30766.1</v>
      </c>
      <c r="K57" s="82">
        <f t="shared" si="14"/>
        <v>31689.082999999999</v>
      </c>
      <c r="L57" s="82">
        <f t="shared" si="14"/>
        <v>32639.755489999996</v>
      </c>
      <c r="M57" s="82">
        <f t="shared" si="14"/>
        <v>33618.948154699996</v>
      </c>
      <c r="N57" s="2"/>
      <c r="O57" s="19" t="str">
        <f>H57</f>
        <v>変動費</v>
      </c>
      <c r="P57" s="145">
        <f t="shared" si="15"/>
        <v>29869.999999999996</v>
      </c>
      <c r="Q57" s="145">
        <f t="shared" si="15"/>
        <v>30766.1</v>
      </c>
      <c r="R57" s="145">
        <f t="shared" si="15"/>
        <v>31689.082999999999</v>
      </c>
      <c r="S57" s="145">
        <f t="shared" si="15"/>
        <v>32639.755489999996</v>
      </c>
      <c r="T57" s="145">
        <f t="shared" si="15"/>
        <v>33618.948154699996</v>
      </c>
    </row>
    <row r="58" spans="1:20" ht="13.95" customHeight="1" x14ac:dyDescent="0.2">
      <c r="A58" s="86"/>
      <c r="B58" s="89"/>
      <c r="C58" s="89"/>
      <c r="D58" s="89"/>
      <c r="E58" s="89"/>
      <c r="F58" s="89"/>
      <c r="G58" s="89"/>
      <c r="H58" s="6" t="str">
        <f t="shared" si="14"/>
        <v>売上総利益</v>
      </c>
      <c r="I58" s="82">
        <f t="shared" si="14"/>
        <v>73130</v>
      </c>
      <c r="J58" s="82">
        <f t="shared" si="14"/>
        <v>75323.899999999994</v>
      </c>
      <c r="K58" s="82">
        <f t="shared" si="14"/>
        <v>77583.616999999998</v>
      </c>
      <c r="L58" s="82">
        <f t="shared" si="14"/>
        <v>79911.125509999998</v>
      </c>
      <c r="M58" s="82">
        <f t="shared" si="14"/>
        <v>82308.459275300003</v>
      </c>
      <c r="N58" s="2"/>
      <c r="O58" s="19" t="str">
        <f>H59</f>
        <v>固定費</v>
      </c>
      <c r="P58" s="145">
        <f t="shared" ref="P58:T60" si="16">I59</f>
        <v>78400</v>
      </c>
      <c r="Q58" s="145">
        <f t="shared" si="16"/>
        <v>76832</v>
      </c>
      <c r="R58" s="145">
        <f t="shared" si="16"/>
        <v>75295.360000000001</v>
      </c>
      <c r="S58" s="145">
        <f t="shared" si="16"/>
        <v>73789.452799999999</v>
      </c>
      <c r="T58" s="145">
        <f t="shared" si="16"/>
        <v>72313.663744000005</v>
      </c>
    </row>
    <row r="59" spans="1:20" ht="13.95" customHeight="1" x14ac:dyDescent="0.2">
      <c r="A59" s="86"/>
      <c r="B59" s="89"/>
      <c r="C59" s="89"/>
      <c r="D59" s="89"/>
      <c r="E59" s="89"/>
      <c r="F59" s="89"/>
      <c r="G59" s="89"/>
      <c r="H59" s="6" t="str">
        <f t="shared" si="14"/>
        <v>固定費</v>
      </c>
      <c r="I59" s="82">
        <f t="shared" si="14"/>
        <v>78400</v>
      </c>
      <c r="J59" s="82">
        <f t="shared" si="14"/>
        <v>76832</v>
      </c>
      <c r="K59" s="82">
        <f t="shared" si="14"/>
        <v>75295.360000000001</v>
      </c>
      <c r="L59" s="82">
        <f t="shared" si="14"/>
        <v>73789.452799999999</v>
      </c>
      <c r="M59" s="82">
        <f t="shared" si="14"/>
        <v>72313.663744000005</v>
      </c>
      <c r="N59" s="2"/>
      <c r="O59" s="19" t="str">
        <f>H60</f>
        <v>営業利益</v>
      </c>
      <c r="P59" s="145">
        <f t="shared" si="16"/>
        <v>-5270</v>
      </c>
      <c r="Q59" s="145">
        <f t="shared" si="16"/>
        <v>-1508.1000000000058</v>
      </c>
      <c r="R59" s="145">
        <f t="shared" si="16"/>
        <v>2288.2569999999978</v>
      </c>
      <c r="S59" s="145">
        <f t="shared" si="16"/>
        <v>6121.6727099999989</v>
      </c>
      <c r="T59" s="145">
        <f t="shared" si="16"/>
        <v>9994.7955312999984</v>
      </c>
    </row>
    <row r="60" spans="1:20" ht="13.95" customHeight="1" x14ac:dyDescent="0.2">
      <c r="A60" s="86"/>
      <c r="B60" s="89"/>
      <c r="C60" s="89"/>
      <c r="D60" s="89"/>
      <c r="E60" s="89"/>
      <c r="F60" s="89"/>
      <c r="G60" s="89"/>
      <c r="H60" s="6" t="str">
        <f t="shared" si="14"/>
        <v>営業利益</v>
      </c>
      <c r="I60" s="82">
        <f t="shared" si="14"/>
        <v>-5270</v>
      </c>
      <c r="J60" s="82">
        <f t="shared" si="14"/>
        <v>-1508.1000000000058</v>
      </c>
      <c r="K60" s="82">
        <f t="shared" si="14"/>
        <v>2288.2569999999978</v>
      </c>
      <c r="L60" s="82">
        <f t="shared" si="14"/>
        <v>6121.6727099999989</v>
      </c>
      <c r="M60" s="82">
        <f t="shared" si="14"/>
        <v>9994.7955312999984</v>
      </c>
      <c r="N60" s="2"/>
      <c r="O60" s="19" t="str">
        <f>H61</f>
        <v>ネットＣＦ</v>
      </c>
      <c r="P60" s="145">
        <f t="shared" si="16"/>
        <v>-9270</v>
      </c>
      <c r="Q60" s="145">
        <f t="shared" si="16"/>
        <v>-5508.1000000000058</v>
      </c>
      <c r="R60" s="145">
        <f t="shared" si="16"/>
        <v>-1711.7430000000022</v>
      </c>
      <c r="S60" s="145">
        <f t="shared" si="16"/>
        <v>2121.6727099999989</v>
      </c>
      <c r="T60" s="145">
        <f t="shared" si="16"/>
        <v>5994.7955312999984</v>
      </c>
    </row>
    <row r="61" spans="1:20" ht="13.95" customHeight="1" x14ac:dyDescent="0.2">
      <c r="A61" s="86"/>
      <c r="B61" s="89"/>
      <c r="C61" s="89"/>
      <c r="D61" s="89"/>
      <c r="E61" s="89"/>
      <c r="F61" s="89"/>
      <c r="G61" s="89"/>
      <c r="H61" s="36" t="s">
        <v>273</v>
      </c>
      <c r="I61" s="37">
        <f>I60-I55</f>
        <v>-9270</v>
      </c>
      <c r="J61" s="37">
        <f t="shared" ref="J61:M61" si="17">J60-J55</f>
        <v>-5508.1000000000058</v>
      </c>
      <c r="K61" s="37">
        <f t="shared" si="17"/>
        <v>-1711.7430000000022</v>
      </c>
      <c r="L61" s="37">
        <f t="shared" si="17"/>
        <v>2121.6727099999989</v>
      </c>
      <c r="M61" s="37">
        <f t="shared" si="17"/>
        <v>5994.7955312999984</v>
      </c>
      <c r="N61" s="2"/>
      <c r="P61" s="100"/>
      <c r="Q61" s="100"/>
      <c r="R61" s="100"/>
      <c r="S61" s="100"/>
      <c r="T61" s="100"/>
    </row>
    <row r="62" spans="1:20" ht="13.95" customHeight="1" x14ac:dyDescent="0.2">
      <c r="A62" s="86"/>
      <c r="B62" s="89"/>
      <c r="C62" s="89"/>
      <c r="D62" s="89"/>
      <c r="E62" s="89"/>
      <c r="F62" s="89"/>
      <c r="G62" s="89"/>
      <c r="H62" s="24" t="s">
        <v>31</v>
      </c>
      <c r="I62" s="25">
        <f>(I55+I59)/((I56-I57)/I56)</f>
        <v>116056.33802816902</v>
      </c>
      <c r="J62" s="25">
        <f t="shared" ref="J62:M62" si="18">(J55+J59)/((J56-J57)/J56)</f>
        <v>113847.88732394367</v>
      </c>
      <c r="K62" s="25">
        <f t="shared" si="18"/>
        <v>111683.60563380283</v>
      </c>
      <c r="L62" s="25">
        <f t="shared" si="18"/>
        <v>109562.60957746477</v>
      </c>
      <c r="M62" s="25">
        <f t="shared" si="18"/>
        <v>107484.03344225352</v>
      </c>
      <c r="N62" s="2"/>
      <c r="P62" s="100"/>
      <c r="Q62" s="100"/>
      <c r="R62" s="100"/>
      <c r="S62" s="100"/>
      <c r="T62" s="100"/>
    </row>
    <row r="63" spans="1:20" ht="13.95" customHeight="1" x14ac:dyDescent="0.2">
      <c r="A63" s="86"/>
      <c r="B63" s="89"/>
      <c r="C63" s="89"/>
      <c r="D63" s="89"/>
      <c r="E63" s="89"/>
      <c r="F63" s="89"/>
      <c r="G63" s="89"/>
      <c r="H63" s="26" t="s">
        <v>32</v>
      </c>
      <c r="I63" s="27">
        <f>I62/I56</f>
        <v>1.1267605633802817</v>
      </c>
      <c r="J63" s="27">
        <f t="shared" ref="J63:M63" si="19">J62/J56</f>
        <v>1.0731255285506991</v>
      </c>
      <c r="K63" s="27">
        <f t="shared" si="19"/>
        <v>1.0220632018226221</v>
      </c>
      <c r="L63" s="27">
        <f t="shared" si="19"/>
        <v>0.97344959545420862</v>
      </c>
      <c r="M63" s="27">
        <f t="shared" si="19"/>
        <v>0.92716671428329145</v>
      </c>
      <c r="N63" s="2"/>
    </row>
    <row r="64" spans="1:20" ht="13.95" customHeight="1" x14ac:dyDescent="0.2">
      <c r="A64" s="86"/>
      <c r="B64" s="89"/>
      <c r="C64" s="89"/>
      <c r="D64" s="89"/>
      <c r="E64" s="89"/>
      <c r="F64" s="89"/>
      <c r="G64" s="89"/>
      <c r="H64" s="2"/>
      <c r="I64" s="2"/>
      <c r="J64" s="2"/>
      <c r="K64" s="2"/>
      <c r="L64" s="2"/>
      <c r="M64" s="2"/>
      <c r="N64" s="2"/>
    </row>
    <row r="65" spans="1:14" ht="13.95" customHeight="1" x14ac:dyDescent="0.2">
      <c r="A65" s="86"/>
      <c r="B65" s="89"/>
      <c r="C65" s="89"/>
      <c r="D65" s="89"/>
      <c r="E65" s="89"/>
      <c r="F65" s="89"/>
      <c r="G65" s="89"/>
      <c r="H65" s="2" t="s">
        <v>178</v>
      </c>
      <c r="I65" s="2"/>
      <c r="J65" s="2"/>
      <c r="K65" s="2"/>
      <c r="L65" s="2"/>
      <c r="M65" s="2"/>
      <c r="N65" s="2"/>
    </row>
    <row r="66" spans="1:14" ht="13.95" customHeight="1" x14ac:dyDescent="0.2">
      <c r="A66" s="86"/>
      <c r="B66" s="89"/>
      <c r="C66" s="89"/>
      <c r="D66" s="89"/>
      <c r="E66" s="89"/>
      <c r="F66" s="89"/>
      <c r="G66" s="89"/>
      <c r="H66" s="50" t="s">
        <v>177</v>
      </c>
      <c r="I66" s="2"/>
      <c r="J66" s="2"/>
      <c r="K66" s="2"/>
      <c r="L66" s="2"/>
      <c r="M66" s="2"/>
      <c r="N66" s="2"/>
    </row>
    <row r="67" spans="1:14" ht="13.95" customHeight="1" x14ac:dyDescent="0.2">
      <c r="A67" s="86"/>
      <c r="B67" s="89"/>
      <c r="C67" s="89"/>
      <c r="D67" s="89"/>
      <c r="E67" s="89"/>
      <c r="F67" s="89"/>
      <c r="G67" s="89"/>
      <c r="H67" s="2" t="s">
        <v>69</v>
      </c>
      <c r="I67" s="2"/>
      <c r="J67" s="2"/>
      <c r="K67" s="2"/>
      <c r="L67" s="2"/>
      <c r="M67" s="2"/>
      <c r="N67" s="2"/>
    </row>
    <row r="68" spans="1:14" ht="13.95" customHeight="1" x14ac:dyDescent="0.2">
      <c r="A68" s="86"/>
      <c r="B68" s="89"/>
      <c r="C68" s="89"/>
      <c r="D68" s="89"/>
      <c r="E68" s="89"/>
      <c r="F68" s="89"/>
      <c r="G68" s="89"/>
      <c r="H68" s="2" t="s">
        <v>62</v>
      </c>
      <c r="I68" s="2"/>
      <c r="J68" s="2"/>
      <c r="K68" s="2"/>
      <c r="L68" s="2"/>
      <c r="M68" s="2"/>
      <c r="N68" s="2"/>
    </row>
    <row r="69" spans="1:14" ht="13.95" customHeight="1" x14ac:dyDescent="0.2">
      <c r="A69" s="86"/>
      <c r="B69" s="89"/>
      <c r="C69" s="89"/>
      <c r="D69" s="89"/>
      <c r="E69" s="89"/>
      <c r="F69" s="89"/>
      <c r="G69" s="89"/>
      <c r="H69" s="2" t="s">
        <v>63</v>
      </c>
      <c r="I69" s="2"/>
      <c r="J69" s="2"/>
      <c r="K69" s="2"/>
      <c r="L69" s="2"/>
      <c r="M69" s="2"/>
      <c r="N69" s="2"/>
    </row>
    <row r="70" spans="1:14" ht="13.95" customHeight="1" x14ac:dyDescent="0.2">
      <c r="A70" s="86"/>
      <c r="B70" s="89"/>
      <c r="C70" s="89"/>
      <c r="D70" s="89"/>
      <c r="E70" s="89"/>
      <c r="F70" s="89"/>
      <c r="G70" s="89"/>
      <c r="H70" s="2" t="s">
        <v>64</v>
      </c>
      <c r="I70" s="2"/>
      <c r="J70" s="2"/>
      <c r="K70" s="2"/>
      <c r="L70" s="2"/>
      <c r="M70" s="2"/>
      <c r="N70" s="2"/>
    </row>
    <row r="71" spans="1:14" ht="13.95" customHeight="1" x14ac:dyDescent="0.2">
      <c r="A71" s="86"/>
      <c r="B71" s="89"/>
      <c r="C71" s="89"/>
      <c r="D71" s="89"/>
      <c r="E71" s="89"/>
      <c r="F71" s="89"/>
      <c r="G71" s="89"/>
      <c r="H71" s="1" t="s">
        <v>70</v>
      </c>
      <c r="I71" s="2"/>
      <c r="J71" s="2"/>
      <c r="K71" s="2"/>
      <c r="L71" s="2"/>
      <c r="M71" s="2"/>
      <c r="N71" s="2"/>
    </row>
    <row r="72" spans="1:14" ht="13.95" customHeight="1" x14ac:dyDescent="0.2">
      <c r="A72" s="86"/>
      <c r="B72" s="89"/>
      <c r="C72" s="89"/>
      <c r="D72" s="89"/>
      <c r="E72" s="89"/>
      <c r="F72" s="89"/>
      <c r="G72" s="89"/>
      <c r="H72" s="2"/>
      <c r="I72" s="2"/>
      <c r="J72" s="2"/>
      <c r="K72" s="2"/>
      <c r="L72" s="2"/>
      <c r="M72" s="2"/>
      <c r="N72" s="2"/>
    </row>
    <row r="73" spans="1:14" ht="13.95" customHeight="1" x14ac:dyDescent="0.2">
      <c r="A73" s="51">
        <v>4</v>
      </c>
      <c r="B73" s="38" t="s">
        <v>181</v>
      </c>
      <c r="C73" s="89"/>
      <c r="D73" s="89"/>
      <c r="E73" s="89"/>
      <c r="F73" s="89"/>
      <c r="G73" s="89"/>
      <c r="H73" s="2"/>
      <c r="I73" s="2"/>
      <c r="J73" s="2"/>
      <c r="K73" s="2"/>
      <c r="L73" s="2"/>
      <c r="M73" s="2"/>
      <c r="N73" s="2"/>
    </row>
    <row r="74" spans="1:14" ht="13.95" customHeight="1" x14ac:dyDescent="0.2">
      <c r="A74" s="86"/>
      <c r="C74" s="89"/>
      <c r="D74" s="89"/>
      <c r="E74" s="89"/>
      <c r="F74" s="89"/>
      <c r="G74" s="89"/>
      <c r="H74" s="2"/>
      <c r="I74" s="2"/>
      <c r="J74" s="2"/>
      <c r="K74" s="2"/>
      <c r="L74" s="2"/>
      <c r="M74" s="2"/>
      <c r="N74" s="2"/>
    </row>
    <row r="75" spans="1:14" ht="13.95" customHeight="1" x14ac:dyDescent="0.2">
      <c r="A75" s="86"/>
      <c r="B75" s="89" t="s">
        <v>182</v>
      </c>
      <c r="C75" s="89"/>
      <c r="D75" s="89"/>
      <c r="E75" s="89"/>
      <c r="F75" s="89"/>
      <c r="G75" s="89"/>
      <c r="H75" s="2"/>
      <c r="I75" s="2"/>
      <c r="J75" s="2"/>
      <c r="K75" s="2"/>
      <c r="L75" s="2"/>
      <c r="M75" s="2"/>
      <c r="N75" s="2"/>
    </row>
    <row r="76" spans="1:14" ht="13.95" customHeight="1" x14ac:dyDescent="0.2">
      <c r="A76" s="86"/>
      <c r="B76" s="89" t="s">
        <v>190</v>
      </c>
      <c r="C76" s="89"/>
      <c r="D76" s="89"/>
      <c r="E76" s="89"/>
      <c r="F76" s="89"/>
      <c r="G76" s="89"/>
      <c r="H76" s="2"/>
      <c r="I76" s="2"/>
      <c r="J76" s="2"/>
      <c r="K76" s="2"/>
      <c r="L76" s="2"/>
      <c r="M76" s="2"/>
      <c r="N76" s="2"/>
    </row>
    <row r="77" spans="1:14" ht="13.95" customHeight="1" x14ac:dyDescent="0.2">
      <c r="A77" s="86"/>
      <c r="B77" s="89" t="s">
        <v>183</v>
      </c>
      <c r="C77" s="89"/>
      <c r="D77" s="89"/>
      <c r="E77" s="89"/>
      <c r="F77" s="89"/>
      <c r="G77" s="89"/>
      <c r="H77" s="2"/>
      <c r="I77" s="2"/>
      <c r="J77" s="2"/>
      <c r="K77" s="2"/>
      <c r="L77" s="2"/>
      <c r="M77" s="2"/>
      <c r="N77" s="2"/>
    </row>
    <row r="78" spans="1:14" ht="13.95" customHeight="1" x14ac:dyDescent="0.2">
      <c r="A78" s="86"/>
      <c r="B78" s="89"/>
      <c r="C78" s="89"/>
      <c r="D78" s="89"/>
      <c r="E78" s="89"/>
      <c r="F78" s="89"/>
      <c r="G78" s="89"/>
      <c r="H78" s="2"/>
      <c r="I78" s="2"/>
      <c r="J78" s="2"/>
      <c r="K78" s="2"/>
      <c r="L78" s="2"/>
      <c r="M78" s="2"/>
      <c r="N78" s="2"/>
    </row>
    <row r="79" spans="1:14" ht="15" customHeight="1" x14ac:dyDescent="0.2">
      <c r="A79" s="38"/>
      <c r="C79" s="2"/>
      <c r="D79" s="2"/>
      <c r="E79" s="2"/>
      <c r="F79" s="2"/>
      <c r="G79" s="2"/>
      <c r="H79" s="2"/>
      <c r="I79" s="2"/>
      <c r="J79" s="2"/>
      <c r="K79" s="2"/>
      <c r="L79" s="8"/>
      <c r="M79" s="44"/>
      <c r="N79" s="2"/>
    </row>
    <row r="80" spans="1:14" ht="15" customHeight="1" x14ac:dyDescent="0.2">
      <c r="A80" s="2"/>
      <c r="B80" s="2"/>
      <c r="C80" s="2"/>
      <c r="D80" s="2"/>
      <c r="E80" s="2"/>
      <c r="F80" s="2"/>
      <c r="G80" s="162" t="s">
        <v>66</v>
      </c>
      <c r="H80" s="163">
        <v>44329</v>
      </c>
      <c r="I80" s="2"/>
      <c r="J80" s="2"/>
      <c r="K80" s="2"/>
      <c r="L80" s="2"/>
      <c r="M80" s="2"/>
      <c r="N80" s="2"/>
    </row>
    <row r="81" spans="1:14" ht="15" customHeight="1" x14ac:dyDescent="0.2">
      <c r="A81" s="154" t="s">
        <v>276</v>
      </c>
      <c r="B81" s="2"/>
      <c r="C81" s="2"/>
      <c r="D81" s="2"/>
      <c r="E81" s="2"/>
      <c r="F81" s="2"/>
      <c r="G81" s="2"/>
      <c r="H81" s="2"/>
      <c r="I81" s="2"/>
      <c r="J81" s="2"/>
      <c r="K81" s="2"/>
      <c r="L81" s="2"/>
      <c r="M81" s="2"/>
      <c r="N81" s="2"/>
    </row>
    <row r="82" spans="1:14" ht="15" customHeight="1" x14ac:dyDescent="0.2">
      <c r="A82" s="2"/>
      <c r="B82" s="155" t="s">
        <v>277</v>
      </c>
      <c r="C82" s="2"/>
      <c r="D82" s="2"/>
      <c r="E82" s="2"/>
      <c r="F82" s="2"/>
      <c r="G82" s="2"/>
      <c r="H82" s="2"/>
      <c r="I82" s="2"/>
      <c r="J82" s="2"/>
      <c r="K82" s="2"/>
      <c r="L82" s="2"/>
      <c r="M82" s="2"/>
      <c r="N82" s="2"/>
    </row>
    <row r="83" spans="1:14" ht="15" customHeight="1" x14ac:dyDescent="0.2">
      <c r="A83" s="2"/>
      <c r="B83" s="2" t="s">
        <v>278</v>
      </c>
      <c r="C83" s="153"/>
      <c r="D83" s="153"/>
      <c r="E83" s="153"/>
      <c r="F83" s="153"/>
      <c r="G83" s="153"/>
      <c r="H83" s="153"/>
      <c r="I83" s="2"/>
      <c r="J83" s="2"/>
      <c r="K83" s="2"/>
      <c r="L83" s="2"/>
      <c r="M83" s="2"/>
      <c r="N83" s="2"/>
    </row>
    <row r="84" spans="1:14" ht="15" customHeight="1" x14ac:dyDescent="0.2">
      <c r="A84" s="2"/>
      <c r="B84" s="155" t="s">
        <v>279</v>
      </c>
      <c r="C84" s="153"/>
      <c r="D84" s="153"/>
      <c r="E84" s="153"/>
      <c r="F84" s="153"/>
      <c r="G84" s="153"/>
      <c r="H84" s="153"/>
      <c r="I84" s="2"/>
      <c r="J84" s="2"/>
      <c r="K84" s="2"/>
      <c r="L84" s="2"/>
      <c r="M84" s="2"/>
      <c r="N84" s="2"/>
    </row>
    <row r="85" spans="1:14" ht="15" customHeight="1" x14ac:dyDescent="0.2">
      <c r="A85" s="2"/>
      <c r="B85" s="2" t="s">
        <v>280</v>
      </c>
      <c r="C85" s="153"/>
      <c r="D85" s="153"/>
      <c r="E85" s="153"/>
      <c r="F85" s="153"/>
      <c r="G85" s="153"/>
      <c r="H85" s="153"/>
      <c r="I85" s="153"/>
      <c r="J85" s="153"/>
      <c r="K85" s="153"/>
      <c r="L85" s="2"/>
      <c r="M85" s="2"/>
      <c r="N85" s="2"/>
    </row>
    <row r="86" spans="1:14" ht="15" customHeight="1" x14ac:dyDescent="0.2">
      <c r="A86" s="2"/>
      <c r="B86" s="155" t="s">
        <v>60</v>
      </c>
      <c r="C86" s="153"/>
      <c r="D86" s="153"/>
      <c r="E86" s="153"/>
      <c r="F86" s="153"/>
      <c r="G86" s="153"/>
      <c r="H86" s="153"/>
      <c r="I86" s="153"/>
      <c r="J86" s="153"/>
      <c r="K86" s="153"/>
      <c r="L86" s="153"/>
      <c r="M86" s="153"/>
      <c r="N86" s="2"/>
    </row>
    <row r="87" spans="1:14" ht="15" customHeight="1" x14ac:dyDescent="0.2">
      <c r="A87" s="2"/>
      <c r="B87" s="159" t="s">
        <v>73</v>
      </c>
      <c r="C87" s="153"/>
      <c r="D87" s="153"/>
      <c r="E87" s="153"/>
      <c r="F87" s="153"/>
      <c r="G87" s="153"/>
      <c r="H87" s="153"/>
      <c r="I87" s="153"/>
      <c r="J87" s="153"/>
      <c r="K87" s="153"/>
      <c r="L87" s="153"/>
      <c r="M87" s="153"/>
      <c r="N87" s="2"/>
    </row>
    <row r="88" spans="1:14" ht="15" customHeight="1" x14ac:dyDescent="0.2">
      <c r="A88" s="2"/>
      <c r="B88" s="155" t="s">
        <v>65</v>
      </c>
      <c r="C88" s="153"/>
      <c r="D88" s="153"/>
      <c r="E88" s="153"/>
      <c r="F88" s="153"/>
      <c r="G88" s="153"/>
      <c r="H88" s="153"/>
      <c r="I88" s="153"/>
      <c r="J88" s="153"/>
      <c r="K88" s="2"/>
      <c r="L88" s="153"/>
      <c r="M88" s="153"/>
      <c r="N88" s="2"/>
    </row>
    <row r="89" spans="1:14" ht="15" customHeight="1" x14ac:dyDescent="0.2">
      <c r="A89" s="2"/>
      <c r="B89" s="164" t="s">
        <v>74</v>
      </c>
      <c r="C89" s="153"/>
      <c r="D89" s="2"/>
      <c r="E89" s="153"/>
      <c r="F89" s="153"/>
      <c r="G89" s="153"/>
      <c r="H89" s="2"/>
      <c r="I89" s="153"/>
      <c r="J89" s="2"/>
      <c r="K89" s="2"/>
      <c r="L89" s="2"/>
      <c r="M89" s="2"/>
      <c r="N89" s="2"/>
    </row>
    <row r="90" spans="1:14" ht="15" customHeight="1" x14ac:dyDescent="0.2">
      <c r="A90" s="2"/>
      <c r="B90" s="160" t="s">
        <v>59</v>
      </c>
      <c r="C90" s="2"/>
      <c r="D90" s="2"/>
      <c r="E90" s="2"/>
      <c r="F90" s="2"/>
      <c r="G90" s="2"/>
      <c r="H90" s="2"/>
      <c r="I90" s="153"/>
      <c r="J90" s="156"/>
      <c r="K90" s="157"/>
      <c r="L90" s="158"/>
      <c r="M90" s="158"/>
      <c r="N90" s="2"/>
    </row>
    <row r="91" spans="1:14" ht="15" customHeight="1" x14ac:dyDescent="0.2">
      <c r="A91" s="2"/>
      <c r="B91" s="2"/>
      <c r="C91" s="161" t="s">
        <v>75</v>
      </c>
      <c r="D91" s="169" t="s">
        <v>36</v>
      </c>
      <c r="E91" s="170"/>
      <c r="F91" s="170"/>
      <c r="G91" s="2"/>
      <c r="H91" s="2"/>
      <c r="I91" s="153"/>
      <c r="J91" s="156"/>
      <c r="K91" s="157"/>
      <c r="L91" s="158"/>
      <c r="M91" s="158"/>
      <c r="N91" s="2"/>
    </row>
    <row r="92" spans="1:14" ht="15" customHeight="1" x14ac:dyDescent="0.2">
      <c r="A92" s="165"/>
      <c r="B92" s="165"/>
      <c r="C92" s="166"/>
      <c r="D92" s="166"/>
      <c r="E92" s="166"/>
      <c r="F92" s="166"/>
      <c r="G92" s="166"/>
      <c r="H92" s="166"/>
      <c r="I92" s="166"/>
      <c r="J92" s="166"/>
      <c r="K92" s="166"/>
      <c r="L92" s="166"/>
      <c r="M92" s="166"/>
      <c r="N92" s="2"/>
    </row>
    <row r="93" spans="1:14" ht="15" customHeight="1" x14ac:dyDescent="0.2">
      <c r="A93" s="2"/>
      <c r="B93" s="2"/>
      <c r="C93" s="2"/>
      <c r="D93" s="2"/>
      <c r="E93" s="2"/>
      <c r="F93" s="2"/>
      <c r="G93" s="2"/>
      <c r="H93" s="2"/>
      <c r="I93" s="2"/>
      <c r="J93" s="2"/>
      <c r="K93" s="2"/>
      <c r="L93" s="2"/>
      <c r="M93" s="2"/>
      <c r="N93" s="2"/>
    </row>
    <row r="94" spans="1:14" ht="15" customHeight="1" x14ac:dyDescent="0.2">
      <c r="A94" s="2"/>
      <c r="B94" s="2"/>
      <c r="C94" s="2"/>
      <c r="D94" s="2"/>
      <c r="E94" s="2"/>
      <c r="F94" s="2"/>
      <c r="G94" s="2"/>
      <c r="H94" s="2"/>
      <c r="I94" s="2"/>
      <c r="J94" s="2"/>
      <c r="K94" s="2"/>
      <c r="L94" s="2"/>
      <c r="M94" s="2"/>
      <c r="N94" s="2"/>
    </row>
  </sheetData>
  <sheetProtection algorithmName="SHA-512" hashValue="ONXnK/FYM0h0NZkdjwSoL048UW9r6RwWtqksZ7OkzhJqIzkSce8QNb2VQPLLfRxnE++qsP7+CKmBb8lvg0qFHw==" saltValue="lYZHqQ9Wk6hKnGNvmza54g==" spinCount="100000" sheet="1" objects="1" scenarios="1"/>
  <mergeCells count="1">
    <mergeCell ref="D91:F91"/>
  </mergeCells>
  <phoneticPr fontId="3"/>
  <hyperlinks>
    <hyperlink ref="D91" r:id="rId1" xr:uid="{8D473728-1D30-43E5-9183-45F4141D0669}"/>
  </hyperlinks>
  <pageMargins left="0.7" right="0.7" top="0.75" bottom="0.75" header="0.3" footer="0.3"/>
  <pageSetup paperSize="9" orientation="landscape" horizontalDpi="0" verticalDpi="0" r:id="rId2"/>
  <ignoredErrors>
    <ignoredError sqref="I46:M46 O55:T55"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943C-A334-46CD-B37E-AFF959241508}">
  <dimension ref="A1:T89"/>
  <sheetViews>
    <sheetView zoomScaleNormal="100" workbookViewId="0">
      <selection activeCell="A86" sqref="A86"/>
    </sheetView>
  </sheetViews>
  <sheetFormatPr defaultColWidth="10.77734375" defaultRowHeight="15" customHeight="1" x14ac:dyDescent="0.2"/>
  <cols>
    <col min="1" max="1" width="4.77734375" style="1" customWidth="1"/>
    <col min="2" max="16384" width="10.77734375" style="1"/>
  </cols>
  <sheetData>
    <row r="1" spans="1:20" ht="19.8" customHeight="1" x14ac:dyDescent="0.2">
      <c r="A1" s="51" t="s">
        <v>76</v>
      </c>
      <c r="B1" s="4"/>
      <c r="C1" s="4"/>
      <c r="D1" s="4"/>
      <c r="E1" s="4"/>
      <c r="F1" s="4"/>
      <c r="G1" s="4"/>
      <c r="H1" s="47" t="s">
        <v>68</v>
      </c>
      <c r="I1" s="4"/>
      <c r="J1" s="4"/>
      <c r="K1" s="4"/>
      <c r="L1" s="4"/>
      <c r="M1" s="5" t="s">
        <v>14</v>
      </c>
      <c r="N1" s="46" t="s">
        <v>67</v>
      </c>
    </row>
    <row r="2" spans="1:20" ht="15" customHeight="1" x14ac:dyDescent="0.2">
      <c r="A2" s="147" t="s">
        <v>263</v>
      </c>
      <c r="B2" s="52" t="s">
        <v>77</v>
      </c>
      <c r="C2" s="52"/>
      <c r="D2" s="53"/>
      <c r="E2" s="53"/>
      <c r="F2" s="53"/>
      <c r="G2" s="53"/>
      <c r="H2" s="53"/>
      <c r="I2" s="53"/>
      <c r="J2" s="53"/>
      <c r="K2" s="53"/>
      <c r="L2" s="53"/>
      <c r="M2" s="53"/>
      <c r="N2" s="2"/>
    </row>
    <row r="3" spans="1:20" ht="15" customHeight="1" x14ac:dyDescent="0.2">
      <c r="A3" s="39"/>
      <c r="B3" s="39"/>
      <c r="C3" s="39"/>
      <c r="D3" s="54" t="s">
        <v>87</v>
      </c>
      <c r="E3" s="39">
        <v>121</v>
      </c>
      <c r="F3" s="39" t="s">
        <v>267</v>
      </c>
      <c r="G3" s="39"/>
      <c r="H3" s="39"/>
      <c r="I3" s="39"/>
      <c r="J3" s="39"/>
      <c r="K3" s="39"/>
      <c r="L3" s="39"/>
      <c r="M3" s="39"/>
      <c r="N3" s="2"/>
    </row>
    <row r="4" spans="1:20" ht="15" customHeight="1" x14ac:dyDescent="0.2">
      <c r="A4" s="39"/>
      <c r="B4" s="39"/>
      <c r="C4" s="39"/>
      <c r="D4" s="39"/>
      <c r="E4" s="39">
        <v>122</v>
      </c>
      <c r="F4" s="39" t="s">
        <v>265</v>
      </c>
      <c r="G4" s="39"/>
      <c r="H4" s="39"/>
      <c r="I4" s="39"/>
      <c r="J4" s="39"/>
      <c r="K4" s="39"/>
      <c r="L4" s="39"/>
      <c r="M4" s="39"/>
      <c r="N4" s="2"/>
    </row>
    <row r="5" spans="1:20" ht="15" customHeight="1" x14ac:dyDescent="0.2">
      <c r="A5" s="39"/>
      <c r="B5" s="39"/>
      <c r="C5" s="39"/>
      <c r="D5" s="39"/>
      <c r="E5" s="39">
        <v>123</v>
      </c>
      <c r="F5" s="39" t="s">
        <v>269</v>
      </c>
      <c r="G5" s="39"/>
      <c r="H5" s="39"/>
      <c r="I5" s="39"/>
      <c r="J5" s="39"/>
      <c r="K5" s="39"/>
      <c r="L5" s="39"/>
      <c r="M5" s="39"/>
      <c r="N5" s="2"/>
    </row>
    <row r="6" spans="1:20" ht="15" customHeight="1" x14ac:dyDescent="0.2">
      <c r="A6" s="2"/>
      <c r="B6" s="2"/>
      <c r="C6" s="2"/>
      <c r="D6" s="2"/>
      <c r="E6" s="2"/>
      <c r="F6" s="2"/>
      <c r="G6" s="2"/>
      <c r="H6" s="2"/>
      <c r="I6" s="2"/>
      <c r="J6" s="2"/>
      <c r="K6" s="2"/>
      <c r="L6" s="2"/>
      <c r="M6" s="2"/>
      <c r="N6" s="2"/>
    </row>
    <row r="7" spans="1:20" ht="15" customHeight="1" x14ac:dyDescent="0.2">
      <c r="A7" s="2"/>
      <c r="C7" s="38" t="s">
        <v>88</v>
      </c>
      <c r="D7" s="38" t="s">
        <v>89</v>
      </c>
      <c r="E7" s="2"/>
      <c r="F7" s="2"/>
      <c r="G7" s="2"/>
      <c r="H7" s="38" t="s">
        <v>180</v>
      </c>
      <c r="I7" s="2"/>
      <c r="J7" s="2"/>
      <c r="K7" s="2"/>
      <c r="L7" s="2"/>
      <c r="M7" s="2"/>
      <c r="N7" s="2"/>
    </row>
    <row r="8" spans="1:20" ht="13.95" customHeight="1" x14ac:dyDescent="0.2">
      <c r="A8" s="86"/>
      <c r="B8" s="2"/>
      <c r="C8" s="89"/>
      <c r="D8" s="89"/>
      <c r="E8" s="89"/>
      <c r="F8" s="89"/>
      <c r="G8" s="89"/>
      <c r="H8" s="86"/>
      <c r="I8" s="86"/>
      <c r="J8" s="86"/>
      <c r="K8" s="86"/>
      <c r="L8" s="86"/>
      <c r="M8" s="120" t="s">
        <v>194</v>
      </c>
      <c r="N8" s="2"/>
    </row>
    <row r="9" spans="1:20" ht="13.95" customHeight="1" x14ac:dyDescent="0.2">
      <c r="A9" s="86"/>
      <c r="B9" s="89"/>
      <c r="C9" s="89"/>
      <c r="D9" s="89"/>
      <c r="E9" s="89"/>
      <c r="F9" s="89"/>
      <c r="G9" s="89"/>
      <c r="H9" s="86"/>
      <c r="I9" s="86"/>
      <c r="J9" s="86"/>
      <c r="K9" s="86"/>
      <c r="L9" s="86"/>
      <c r="M9" s="116"/>
      <c r="N9" s="2"/>
    </row>
    <row r="10" spans="1:20" ht="13.95" customHeight="1" x14ac:dyDescent="0.2">
      <c r="A10" s="86"/>
      <c r="C10" s="89"/>
      <c r="D10" s="89"/>
      <c r="E10" s="89"/>
      <c r="F10" s="89"/>
      <c r="G10" s="89"/>
      <c r="H10" s="117"/>
      <c r="I10" s="117"/>
      <c r="J10" s="117"/>
      <c r="K10" s="117"/>
      <c r="L10" s="117"/>
      <c r="M10" s="117"/>
      <c r="N10" s="2"/>
      <c r="O10" s="1" t="str">
        <f>'122損益分岐点'!O54</f>
        <v>科目</v>
      </c>
      <c r="P10" s="1" t="str">
        <f>'122損益分岐点'!P54</f>
        <v>2021年度</v>
      </c>
      <c r="Q10" s="1" t="str">
        <f>'122損益分岐点'!Q54</f>
        <v>2022年度</v>
      </c>
      <c r="R10" s="1" t="str">
        <f>'122損益分岐点'!R54</f>
        <v>2023年度</v>
      </c>
      <c r="S10" s="1" t="str">
        <f>'122損益分岐点'!S54</f>
        <v>2024年度</v>
      </c>
      <c r="T10" s="1" t="str">
        <f>'122損益分岐点'!T54</f>
        <v>2025年度</v>
      </c>
    </row>
    <row r="11" spans="1:20" ht="13.95" customHeight="1" x14ac:dyDescent="0.2">
      <c r="A11" s="86"/>
      <c r="B11" s="89"/>
      <c r="C11" s="89"/>
      <c r="D11" s="89"/>
      <c r="E11" s="89"/>
      <c r="F11" s="89"/>
      <c r="G11" s="89"/>
      <c r="H11" s="117"/>
      <c r="I11" s="118"/>
      <c r="J11" s="118"/>
      <c r="K11" s="118"/>
      <c r="L11" s="118"/>
      <c r="M11" s="118"/>
      <c r="N11" s="2"/>
      <c r="O11" s="1" t="str">
        <f>'122損益分岐点'!O55</f>
        <v>損益分岐点</v>
      </c>
      <c r="P11" s="100">
        <f>'122損益分岐点'!P55</f>
        <v>116056.33802816902</v>
      </c>
      <c r="Q11" s="100">
        <f>'122損益分岐点'!Q55</f>
        <v>113847.88732394367</v>
      </c>
      <c r="R11" s="100">
        <f>'122損益分岐点'!R55</f>
        <v>111683.60563380283</v>
      </c>
      <c r="S11" s="100">
        <f>'122損益分岐点'!S55</f>
        <v>109562.60957746477</v>
      </c>
      <c r="T11" s="100">
        <f>'122損益分岐点'!T55</f>
        <v>107484.03344225352</v>
      </c>
    </row>
    <row r="12" spans="1:20" ht="13.95" customHeight="1" x14ac:dyDescent="0.2">
      <c r="A12" s="86"/>
      <c r="B12" s="89"/>
      <c r="C12" s="89"/>
      <c r="D12" s="89"/>
      <c r="E12" s="89"/>
      <c r="F12" s="89"/>
      <c r="G12" s="89"/>
      <c r="H12" s="86"/>
      <c r="I12" s="118"/>
      <c r="J12" s="118"/>
      <c r="K12" s="118"/>
      <c r="L12" s="118"/>
      <c r="M12" s="118"/>
      <c r="N12" s="2"/>
      <c r="O12" s="1" t="str">
        <f>'122損益分岐点'!O56</f>
        <v>売上高</v>
      </c>
      <c r="P12" s="100">
        <f>'122損益分岐点'!P56</f>
        <v>103000</v>
      </c>
      <c r="Q12" s="100">
        <f>'122損益分岐点'!Q56</f>
        <v>106090</v>
      </c>
      <c r="R12" s="100">
        <f>'122損益分岐点'!R56</f>
        <v>109272.7</v>
      </c>
      <c r="S12" s="100">
        <f>'122損益分岐点'!S56</f>
        <v>112550.88099999999</v>
      </c>
      <c r="T12" s="100">
        <f>'122損益分岐点'!T56</f>
        <v>115927.40742999999</v>
      </c>
    </row>
    <row r="13" spans="1:20" ht="13.95" customHeight="1" x14ac:dyDescent="0.2">
      <c r="A13" s="86"/>
      <c r="B13" s="89"/>
      <c r="C13" s="89"/>
      <c r="D13" s="89"/>
      <c r="E13" s="89"/>
      <c r="F13" s="89"/>
      <c r="G13" s="89"/>
      <c r="H13" s="86"/>
      <c r="I13" s="118"/>
      <c r="J13" s="118"/>
      <c r="K13" s="118"/>
      <c r="L13" s="118"/>
      <c r="M13" s="118"/>
      <c r="N13" s="2"/>
      <c r="O13" s="1" t="str">
        <f>'122損益分岐点'!O57</f>
        <v>変動費</v>
      </c>
      <c r="P13" s="100">
        <f>'122損益分岐点'!P57</f>
        <v>29869.999999999996</v>
      </c>
      <c r="Q13" s="100">
        <f>'122損益分岐点'!Q57</f>
        <v>30766.1</v>
      </c>
      <c r="R13" s="100">
        <f>'122損益分岐点'!R57</f>
        <v>31689.082999999999</v>
      </c>
      <c r="S13" s="100">
        <f>'122損益分岐点'!S57</f>
        <v>32639.755489999996</v>
      </c>
      <c r="T13" s="100">
        <f>'122損益分岐点'!T57</f>
        <v>33618.948154699996</v>
      </c>
    </row>
    <row r="14" spans="1:20" ht="13.95" customHeight="1" x14ac:dyDescent="0.2">
      <c r="A14" s="86"/>
      <c r="B14" s="89"/>
      <c r="C14" s="89"/>
      <c r="D14" s="89"/>
      <c r="E14" s="89"/>
      <c r="F14" s="89"/>
      <c r="G14" s="89"/>
      <c r="H14" s="86"/>
      <c r="I14" s="118"/>
      <c r="J14" s="118"/>
      <c r="K14" s="118"/>
      <c r="L14" s="118"/>
      <c r="M14" s="118"/>
      <c r="N14" s="2"/>
      <c r="O14" s="1" t="str">
        <f>'122損益分岐点'!O58</f>
        <v>固定費</v>
      </c>
      <c r="P14" s="100">
        <f>'122損益分岐点'!P58</f>
        <v>78400</v>
      </c>
      <c r="Q14" s="100">
        <f>'122損益分岐点'!Q58</f>
        <v>76832</v>
      </c>
      <c r="R14" s="100">
        <f>'122損益分岐点'!R58</f>
        <v>75295.360000000001</v>
      </c>
      <c r="S14" s="100">
        <f>'122損益分岐点'!S58</f>
        <v>73789.452799999999</v>
      </c>
      <c r="T14" s="100">
        <f>'122損益分岐点'!T58</f>
        <v>72313.663744000005</v>
      </c>
    </row>
    <row r="15" spans="1:20" ht="13.95" customHeight="1" x14ac:dyDescent="0.2">
      <c r="A15" s="86"/>
      <c r="B15" s="89"/>
      <c r="C15" s="89"/>
      <c r="D15" s="89"/>
      <c r="E15" s="89"/>
      <c r="F15" s="89"/>
      <c r="G15" s="89"/>
      <c r="H15" s="86"/>
      <c r="I15" s="118"/>
      <c r="J15" s="118"/>
      <c r="K15" s="118"/>
      <c r="L15" s="118"/>
      <c r="M15" s="118"/>
      <c r="N15" s="2"/>
      <c r="O15" s="1" t="str">
        <f>'122損益分岐点'!O59</f>
        <v>営業利益</v>
      </c>
      <c r="P15" s="100">
        <f>'122損益分岐点'!P59</f>
        <v>-5270</v>
      </c>
      <c r="Q15" s="100">
        <f>'122損益分岐点'!Q59</f>
        <v>-1508.1000000000058</v>
      </c>
      <c r="R15" s="100">
        <f>'122損益分岐点'!R59</f>
        <v>2288.2569999999978</v>
      </c>
      <c r="S15" s="100">
        <f>'122損益分岐点'!S59</f>
        <v>6121.6727099999989</v>
      </c>
      <c r="T15" s="100">
        <f>'122損益分岐点'!T59</f>
        <v>9994.7955312999984</v>
      </c>
    </row>
    <row r="16" spans="1:20" ht="13.95" customHeight="1" x14ac:dyDescent="0.2">
      <c r="A16" s="86"/>
      <c r="B16" s="89"/>
      <c r="C16" s="89"/>
      <c r="D16" s="89"/>
      <c r="E16" s="89"/>
      <c r="F16" s="89"/>
      <c r="G16" s="89"/>
      <c r="H16" s="86"/>
      <c r="I16" s="118"/>
      <c r="J16" s="118"/>
      <c r="K16" s="118"/>
      <c r="L16" s="118"/>
      <c r="M16" s="118"/>
      <c r="N16" s="2"/>
      <c r="O16" s="1" t="str">
        <f>'122損益分岐点'!O60</f>
        <v>ネットＣＦ</v>
      </c>
      <c r="P16" s="100">
        <f>'122損益分岐点'!P60</f>
        <v>-9270</v>
      </c>
      <c r="Q16" s="100">
        <f>'122損益分岐点'!Q60</f>
        <v>-5508.1000000000058</v>
      </c>
      <c r="R16" s="100">
        <f>'122損益分岐点'!R60</f>
        <v>-1711.7430000000022</v>
      </c>
      <c r="S16" s="100">
        <f>'122損益分岐点'!S60</f>
        <v>2121.6727099999989</v>
      </c>
      <c r="T16" s="100">
        <f>'122損益分岐点'!T60</f>
        <v>5994.7955312999984</v>
      </c>
    </row>
    <row r="17" spans="1:20" ht="13.95" customHeight="1" x14ac:dyDescent="0.2">
      <c r="A17" s="86"/>
      <c r="B17" s="89"/>
      <c r="C17" s="89"/>
      <c r="D17" s="89"/>
      <c r="E17" s="89"/>
      <c r="F17" s="89"/>
      <c r="G17" s="89"/>
      <c r="H17" s="86"/>
      <c r="I17" s="118"/>
      <c r="J17" s="118"/>
      <c r="K17" s="118"/>
      <c r="L17" s="118"/>
      <c r="M17" s="118"/>
      <c r="N17" s="2"/>
      <c r="P17" s="100"/>
      <c r="Q17" s="100"/>
      <c r="R17" s="100"/>
      <c r="S17" s="100"/>
      <c r="T17" s="100"/>
    </row>
    <row r="18" spans="1:20" ht="13.95" customHeight="1" x14ac:dyDescent="0.2">
      <c r="A18" s="86"/>
      <c r="B18" s="89"/>
      <c r="C18" s="89"/>
      <c r="D18" s="89"/>
      <c r="E18" s="89"/>
      <c r="F18" s="89"/>
      <c r="G18" s="89"/>
      <c r="H18" s="92"/>
      <c r="I18" s="118"/>
      <c r="J18" s="118"/>
      <c r="K18" s="118"/>
      <c r="L18" s="118"/>
      <c r="M18" s="118"/>
      <c r="N18" s="2"/>
      <c r="O18" s="19" t="str">
        <f>'121現状分析'!O48</f>
        <v>基盤整備力</v>
      </c>
      <c r="P18" s="19">
        <f>'121現状分析'!P48</f>
        <v>10</v>
      </c>
      <c r="Q18" s="100"/>
      <c r="R18" s="100"/>
      <c r="S18" s="100"/>
      <c r="T18" s="100"/>
    </row>
    <row r="19" spans="1:20" ht="13.95" customHeight="1" x14ac:dyDescent="0.2">
      <c r="A19" s="86"/>
      <c r="B19" s="89"/>
      <c r="C19" s="89"/>
      <c r="D19" s="89"/>
      <c r="E19" s="89"/>
      <c r="F19" s="89"/>
      <c r="G19" s="89"/>
      <c r="H19" s="92"/>
      <c r="I19" s="119"/>
      <c r="J19" s="119"/>
      <c r="K19" s="119"/>
      <c r="L19" s="119"/>
      <c r="M19" s="119"/>
      <c r="N19" s="2"/>
      <c r="O19" s="19" t="str">
        <f>'121現状分析'!O49</f>
        <v>財務力</v>
      </c>
      <c r="P19" s="19">
        <f>'121現状分析'!P49</f>
        <v>6</v>
      </c>
    </row>
    <row r="20" spans="1:20" ht="13.95" customHeight="1" x14ac:dyDescent="0.2">
      <c r="A20" s="86"/>
      <c r="B20" s="89"/>
      <c r="C20" s="89"/>
      <c r="D20" s="89"/>
      <c r="E20" s="89"/>
      <c r="F20" s="89"/>
      <c r="G20" s="89"/>
      <c r="H20" s="86"/>
      <c r="I20" s="86"/>
      <c r="J20" s="86"/>
      <c r="K20" s="86"/>
      <c r="L20" s="86"/>
      <c r="M20" s="86"/>
      <c r="N20" s="2"/>
      <c r="O20" s="19" t="str">
        <f>'121現状分析'!O50</f>
        <v>組織力</v>
      </c>
      <c r="P20" s="19">
        <f>'121現状分析'!P50</f>
        <v>8</v>
      </c>
    </row>
    <row r="21" spans="1:20" ht="13.95" customHeight="1" x14ac:dyDescent="0.2">
      <c r="A21" s="86"/>
      <c r="B21" s="89"/>
      <c r="C21" s="89"/>
      <c r="D21" s="89"/>
      <c r="E21" s="89"/>
      <c r="F21" s="89"/>
      <c r="G21" s="89"/>
      <c r="H21" s="86"/>
      <c r="I21" s="86"/>
      <c r="J21" s="86"/>
      <c r="K21" s="86"/>
      <c r="L21" s="86"/>
      <c r="M21" s="86"/>
      <c r="N21" s="2"/>
      <c r="O21" s="19" t="str">
        <f>'121現状分析'!O51</f>
        <v>購買調達力</v>
      </c>
      <c r="P21" s="19">
        <f>'121現状分析'!P51</f>
        <v>9</v>
      </c>
    </row>
    <row r="22" spans="1:20" ht="13.95" customHeight="1" x14ac:dyDescent="0.2">
      <c r="A22" s="86"/>
      <c r="B22" s="89"/>
      <c r="C22" s="89"/>
      <c r="D22" s="89"/>
      <c r="E22" s="89"/>
      <c r="F22" s="89"/>
      <c r="G22" s="89"/>
      <c r="H22" s="87"/>
      <c r="I22" s="86"/>
      <c r="J22" s="86"/>
      <c r="K22" s="86"/>
      <c r="L22" s="86"/>
      <c r="M22" s="86"/>
      <c r="N22" s="2"/>
      <c r="O22" s="19" t="str">
        <f>'121現状分析'!O52</f>
        <v>物流力</v>
      </c>
      <c r="P22" s="19">
        <f>'121現状分析'!P52</f>
        <v>8</v>
      </c>
    </row>
    <row r="23" spans="1:20" ht="13.95" customHeight="1" x14ac:dyDescent="0.2">
      <c r="A23" s="86"/>
      <c r="B23" s="89"/>
      <c r="C23" s="89"/>
      <c r="D23" s="89"/>
      <c r="E23" s="89"/>
      <c r="F23" s="89"/>
      <c r="G23" s="89"/>
      <c r="H23" s="86"/>
      <c r="I23" s="86"/>
      <c r="J23" s="86"/>
      <c r="K23" s="86"/>
      <c r="L23" s="86"/>
      <c r="M23" s="86"/>
      <c r="N23" s="2"/>
      <c r="O23" s="19" t="str">
        <f>'121現状分析'!O53</f>
        <v>企画力</v>
      </c>
      <c r="P23" s="19">
        <f>'121現状分析'!P53</f>
        <v>5</v>
      </c>
    </row>
    <row r="24" spans="1:20" ht="13.95" customHeight="1" x14ac:dyDescent="0.2">
      <c r="A24" s="86"/>
      <c r="B24" s="89"/>
      <c r="C24" s="89"/>
      <c r="D24" s="89"/>
      <c r="E24" s="89"/>
      <c r="F24" s="89"/>
      <c r="G24" s="89"/>
      <c r="H24" s="86"/>
      <c r="I24" s="86"/>
      <c r="J24" s="86"/>
      <c r="K24" s="86"/>
      <c r="L24" s="86"/>
      <c r="M24" s="86"/>
      <c r="N24" s="2"/>
      <c r="O24" s="19" t="str">
        <f>'121現状分析'!O54</f>
        <v>開発力</v>
      </c>
      <c r="P24" s="19">
        <f>'121現状分析'!P54</f>
        <v>4</v>
      </c>
    </row>
    <row r="25" spans="1:20" ht="13.95" customHeight="1" x14ac:dyDescent="0.2">
      <c r="A25" s="86"/>
      <c r="B25" s="89"/>
      <c r="C25" s="89"/>
      <c r="D25" s="89"/>
      <c r="E25" s="89"/>
      <c r="F25" s="89"/>
      <c r="G25" s="89"/>
      <c r="H25" s="86"/>
      <c r="I25" s="86"/>
      <c r="J25" s="86"/>
      <c r="K25" s="86"/>
      <c r="L25" s="86"/>
      <c r="M25" s="86"/>
      <c r="N25" s="2"/>
      <c r="O25" s="19" t="str">
        <f>'121現状分析'!O55</f>
        <v>製造力</v>
      </c>
      <c r="P25" s="19">
        <f>'121現状分析'!P55</f>
        <v>7</v>
      </c>
    </row>
    <row r="26" spans="1:20" ht="13.95" customHeight="1" x14ac:dyDescent="0.2">
      <c r="A26" s="86"/>
      <c r="B26" s="89"/>
      <c r="C26" s="89"/>
      <c r="D26" s="89"/>
      <c r="E26" s="89"/>
      <c r="F26" s="89"/>
      <c r="G26" s="89"/>
      <c r="H26" s="86"/>
      <c r="I26" s="86"/>
      <c r="J26" s="86"/>
      <c r="K26" s="86"/>
      <c r="L26" s="86"/>
      <c r="M26" s="86"/>
      <c r="N26" s="2"/>
      <c r="O26" s="19" t="str">
        <f>'121現状分析'!O56</f>
        <v>営業販売力</v>
      </c>
      <c r="P26" s="19">
        <f>'121現状分析'!P56</f>
        <v>4</v>
      </c>
    </row>
    <row r="27" spans="1:20" ht="13.95" customHeight="1" x14ac:dyDescent="0.2">
      <c r="A27" s="2"/>
      <c r="B27" s="122" t="s">
        <v>196</v>
      </c>
      <c r="C27" s="121" t="s">
        <v>197</v>
      </c>
      <c r="D27" s="123">
        <f>'121現状分析'!D57</f>
        <v>65</v>
      </c>
      <c r="E27" s="105" t="str">
        <f>"点　"&amp;'121現状分析'!E57&amp;"評価"</f>
        <v>点　△評価</v>
      </c>
      <c r="F27" s="89"/>
      <c r="G27" s="89"/>
      <c r="H27" s="86"/>
      <c r="I27" s="86"/>
      <c r="J27" s="86"/>
      <c r="K27" s="86"/>
      <c r="L27" s="86"/>
      <c r="M27" s="86"/>
      <c r="N27" s="2"/>
      <c r="O27" s="19" t="str">
        <f>'121現状分析'!O57</f>
        <v>サービス力</v>
      </c>
      <c r="P27" s="19">
        <f>'121現状分析'!P57</f>
        <v>4</v>
      </c>
    </row>
    <row r="28" spans="1:20" ht="13.95" customHeight="1" x14ac:dyDescent="0.2">
      <c r="A28" s="86"/>
      <c r="B28" s="2"/>
      <c r="C28" s="2"/>
      <c r="D28" s="89"/>
      <c r="E28" s="89"/>
      <c r="F28" s="89"/>
      <c r="G28" s="89"/>
      <c r="H28" s="2"/>
      <c r="I28" s="2"/>
      <c r="J28" s="2"/>
      <c r="K28" s="2"/>
      <c r="L28" s="2"/>
      <c r="M28" s="2"/>
      <c r="N28" s="2"/>
    </row>
    <row r="29" spans="1:20" ht="13.95" customHeight="1" x14ac:dyDescent="0.2">
      <c r="A29" s="51">
        <v>1</v>
      </c>
      <c r="B29" s="38" t="s">
        <v>200</v>
      </c>
      <c r="C29" s="2"/>
      <c r="D29" s="89"/>
      <c r="E29" s="89"/>
      <c r="F29" s="89"/>
      <c r="G29" s="89"/>
      <c r="H29" s="2"/>
      <c r="I29" s="2"/>
      <c r="J29" s="2"/>
      <c r="K29" s="2"/>
      <c r="L29" s="2"/>
      <c r="M29" s="2"/>
      <c r="N29" s="2"/>
    </row>
    <row r="30" spans="1:20" ht="13.95" customHeight="1" x14ac:dyDescent="0.2">
      <c r="A30" s="86"/>
      <c r="B30" s="2"/>
      <c r="C30" s="2"/>
      <c r="D30" s="89"/>
      <c r="E30" s="89"/>
      <c r="F30" s="89"/>
      <c r="G30" s="89"/>
      <c r="H30" s="2"/>
      <c r="I30" s="2"/>
      <c r="J30" s="2"/>
      <c r="K30" s="2"/>
      <c r="L30" s="2"/>
      <c r="M30" s="2"/>
      <c r="N30" s="2"/>
    </row>
    <row r="31" spans="1:20" ht="13.95" customHeight="1" thickBot="1" x14ac:dyDescent="0.25">
      <c r="A31" s="86"/>
      <c r="B31" s="124" t="s">
        <v>10</v>
      </c>
      <c r="C31" s="125" t="s">
        <v>195</v>
      </c>
      <c r="D31" s="62" t="s">
        <v>198</v>
      </c>
      <c r="E31" s="138"/>
      <c r="F31" s="138"/>
      <c r="G31" s="138"/>
      <c r="H31" s="49"/>
      <c r="I31" s="62" t="s">
        <v>201</v>
      </c>
      <c r="J31" s="48"/>
      <c r="K31" s="48"/>
      <c r="L31" s="48"/>
      <c r="M31" s="49"/>
      <c r="N31" s="2"/>
    </row>
    <row r="32" spans="1:20" ht="13.95" customHeight="1" x14ac:dyDescent="0.2">
      <c r="A32" s="86"/>
      <c r="B32" s="126" t="str">
        <f t="shared" ref="B32:B41" si="0">O18</f>
        <v>基盤整備力</v>
      </c>
      <c r="C32" s="136">
        <f t="shared" ref="C32:C41" si="1">P18</f>
        <v>10</v>
      </c>
      <c r="D32" s="139"/>
      <c r="E32" s="140"/>
      <c r="F32" s="140"/>
      <c r="G32" s="140"/>
      <c r="H32" s="67"/>
      <c r="I32" s="64"/>
      <c r="J32" s="65"/>
      <c r="K32" s="65"/>
      <c r="L32" s="65"/>
      <c r="M32" s="67"/>
      <c r="N32" s="2"/>
    </row>
    <row r="33" spans="1:14" ht="13.95" customHeight="1" x14ac:dyDescent="0.2">
      <c r="A33" s="86"/>
      <c r="B33" s="126" t="str">
        <f t="shared" si="0"/>
        <v>財務力</v>
      </c>
      <c r="C33" s="136">
        <f t="shared" si="1"/>
        <v>6</v>
      </c>
      <c r="D33" s="141"/>
      <c r="E33" s="135"/>
      <c r="F33" s="135"/>
      <c r="G33" s="135"/>
      <c r="H33" s="71"/>
      <c r="I33" s="68"/>
      <c r="J33" s="69"/>
      <c r="K33" s="69"/>
      <c r="L33" s="69"/>
      <c r="M33" s="71"/>
      <c r="N33" s="2"/>
    </row>
    <row r="34" spans="1:14" ht="13.95" customHeight="1" x14ac:dyDescent="0.2">
      <c r="A34" s="86"/>
      <c r="B34" s="126" t="str">
        <f t="shared" si="0"/>
        <v>組織力</v>
      </c>
      <c r="C34" s="136">
        <f t="shared" si="1"/>
        <v>8</v>
      </c>
      <c r="D34" s="141"/>
      <c r="E34" s="135"/>
      <c r="F34" s="135"/>
      <c r="G34" s="135"/>
      <c r="H34" s="71"/>
      <c r="I34" s="68"/>
      <c r="J34" s="69"/>
      <c r="K34" s="69"/>
      <c r="L34" s="69"/>
      <c r="M34" s="71"/>
      <c r="N34" s="2"/>
    </row>
    <row r="35" spans="1:14" ht="13.95" customHeight="1" x14ac:dyDescent="0.2">
      <c r="A35" s="86"/>
      <c r="B35" s="126" t="str">
        <f t="shared" si="0"/>
        <v>購買調達力</v>
      </c>
      <c r="C35" s="136">
        <f t="shared" si="1"/>
        <v>9</v>
      </c>
      <c r="D35" s="141"/>
      <c r="E35" s="135"/>
      <c r="F35" s="135"/>
      <c r="G35" s="135"/>
      <c r="H35" s="71"/>
      <c r="I35" s="68"/>
      <c r="J35" s="69"/>
      <c r="K35" s="69"/>
      <c r="L35" s="69"/>
      <c r="M35" s="71"/>
      <c r="N35" s="2"/>
    </row>
    <row r="36" spans="1:14" ht="13.95" customHeight="1" x14ac:dyDescent="0.2">
      <c r="A36" s="86"/>
      <c r="B36" s="126" t="str">
        <f t="shared" si="0"/>
        <v>物流力</v>
      </c>
      <c r="C36" s="136">
        <f t="shared" si="1"/>
        <v>8</v>
      </c>
      <c r="D36" s="141"/>
      <c r="E36" s="135"/>
      <c r="F36" s="135"/>
      <c r="G36" s="135"/>
      <c r="H36" s="71"/>
      <c r="I36" s="68"/>
      <c r="J36" s="69"/>
      <c r="K36" s="69"/>
      <c r="L36" s="69"/>
      <c r="M36" s="71"/>
      <c r="N36" s="2"/>
    </row>
    <row r="37" spans="1:14" ht="13.95" customHeight="1" x14ac:dyDescent="0.2">
      <c r="A37" s="86"/>
      <c r="B37" s="127" t="str">
        <f t="shared" si="0"/>
        <v>企画力</v>
      </c>
      <c r="C37" s="137">
        <f t="shared" si="1"/>
        <v>5</v>
      </c>
      <c r="D37" s="141"/>
      <c r="E37" s="135"/>
      <c r="F37" s="135"/>
      <c r="G37" s="135"/>
      <c r="H37" s="71"/>
      <c r="I37" s="68"/>
      <c r="J37" s="69"/>
      <c r="K37" s="69"/>
      <c r="L37" s="69"/>
      <c r="M37" s="71"/>
      <c r="N37" s="2"/>
    </row>
    <row r="38" spans="1:14" ht="13.95" customHeight="1" x14ac:dyDescent="0.2">
      <c r="A38" s="86"/>
      <c r="B38" s="127" t="str">
        <f t="shared" si="0"/>
        <v>開発力</v>
      </c>
      <c r="C38" s="137">
        <f t="shared" si="1"/>
        <v>4</v>
      </c>
      <c r="D38" s="141"/>
      <c r="E38" s="135"/>
      <c r="F38" s="135"/>
      <c r="G38" s="135"/>
      <c r="H38" s="71"/>
      <c r="I38" s="68"/>
      <c r="J38" s="69"/>
      <c r="K38" s="69"/>
      <c r="L38" s="69"/>
      <c r="M38" s="71"/>
      <c r="N38" s="2"/>
    </row>
    <row r="39" spans="1:14" ht="13.95" customHeight="1" x14ac:dyDescent="0.2">
      <c r="A39" s="86"/>
      <c r="B39" s="127" t="str">
        <f t="shared" si="0"/>
        <v>製造力</v>
      </c>
      <c r="C39" s="137">
        <f t="shared" si="1"/>
        <v>7</v>
      </c>
      <c r="D39" s="141"/>
      <c r="E39" s="135"/>
      <c r="F39" s="135"/>
      <c r="G39" s="135"/>
      <c r="H39" s="71"/>
      <c r="I39" s="68"/>
      <c r="J39" s="69"/>
      <c r="K39" s="69"/>
      <c r="L39" s="69"/>
      <c r="M39" s="71"/>
      <c r="N39" s="2"/>
    </row>
    <row r="40" spans="1:14" ht="13.95" customHeight="1" x14ac:dyDescent="0.2">
      <c r="A40" s="86"/>
      <c r="B40" s="127" t="str">
        <f t="shared" si="0"/>
        <v>営業販売力</v>
      </c>
      <c r="C40" s="137">
        <f t="shared" si="1"/>
        <v>4</v>
      </c>
      <c r="D40" s="141"/>
      <c r="E40" s="135"/>
      <c r="F40" s="135"/>
      <c r="G40" s="135"/>
      <c r="H40" s="71"/>
      <c r="I40" s="68"/>
      <c r="J40" s="69"/>
      <c r="K40" s="69"/>
      <c r="L40" s="69"/>
      <c r="M40" s="71"/>
      <c r="N40" s="2"/>
    </row>
    <row r="41" spans="1:14" ht="13.95" customHeight="1" thickBot="1" x14ac:dyDescent="0.25">
      <c r="A41" s="86"/>
      <c r="B41" s="127" t="str">
        <f t="shared" si="0"/>
        <v>サービス力</v>
      </c>
      <c r="C41" s="137">
        <f t="shared" si="1"/>
        <v>4</v>
      </c>
      <c r="D41" s="142"/>
      <c r="E41" s="143"/>
      <c r="F41" s="143"/>
      <c r="G41" s="143"/>
      <c r="H41" s="75"/>
      <c r="I41" s="72"/>
      <c r="J41" s="73"/>
      <c r="K41" s="73"/>
      <c r="L41" s="73"/>
      <c r="M41" s="75"/>
      <c r="N41" s="2"/>
    </row>
    <row r="42" spans="1:14" ht="13.95" customHeight="1" x14ac:dyDescent="0.2">
      <c r="A42" s="86"/>
      <c r="B42" s="89"/>
      <c r="C42" s="89"/>
      <c r="D42" s="89"/>
      <c r="E42" s="89"/>
      <c r="F42" s="89"/>
      <c r="G42" s="89"/>
      <c r="H42" s="2"/>
      <c r="I42" s="2"/>
      <c r="J42" s="2"/>
      <c r="K42" s="2"/>
      <c r="L42" s="2"/>
      <c r="M42" s="2"/>
      <c r="N42" s="2"/>
    </row>
    <row r="43" spans="1:14" ht="13.95" customHeight="1" x14ac:dyDescent="0.2">
      <c r="A43" s="86"/>
      <c r="B43" s="89" t="s">
        <v>260</v>
      </c>
      <c r="C43" s="89"/>
      <c r="D43" s="89"/>
      <c r="E43" s="89"/>
      <c r="F43" s="89"/>
      <c r="G43" s="89"/>
      <c r="H43" s="2"/>
      <c r="I43" s="2"/>
      <c r="J43" s="2"/>
      <c r="K43" s="2"/>
      <c r="L43" s="2"/>
      <c r="M43" s="2"/>
      <c r="N43" s="18" t="s">
        <v>259</v>
      </c>
    </row>
    <row r="44" spans="1:14" ht="13.95" customHeight="1" thickBot="1" x14ac:dyDescent="0.25">
      <c r="A44" s="86"/>
      <c r="B44" s="124" t="s">
        <v>10</v>
      </c>
      <c r="C44" s="125" t="s">
        <v>195</v>
      </c>
      <c r="D44" s="62" t="s">
        <v>198</v>
      </c>
      <c r="E44" s="138"/>
      <c r="F44" s="138"/>
      <c r="G44" s="138"/>
      <c r="H44" s="49"/>
      <c r="I44" s="62" t="s">
        <v>201</v>
      </c>
      <c r="J44" s="48"/>
      <c r="K44" s="48"/>
      <c r="L44" s="48"/>
      <c r="M44" s="49"/>
      <c r="N44" s="2"/>
    </row>
    <row r="45" spans="1:14" ht="13.95" customHeight="1" x14ac:dyDescent="0.2">
      <c r="A45" s="86"/>
      <c r="B45" s="126" t="str">
        <f>B32</f>
        <v>基盤整備力</v>
      </c>
      <c r="C45" s="136">
        <f>C32</f>
        <v>10</v>
      </c>
      <c r="D45" s="139" t="s">
        <v>239</v>
      </c>
      <c r="E45" s="140"/>
      <c r="F45" s="140"/>
      <c r="G45" s="140"/>
      <c r="H45" s="67"/>
      <c r="I45" s="64" t="s">
        <v>240</v>
      </c>
      <c r="J45" s="65"/>
      <c r="K45" s="65"/>
      <c r="L45" s="65"/>
      <c r="M45" s="67"/>
      <c r="N45" s="2"/>
    </row>
    <row r="46" spans="1:14" ht="13.95" customHeight="1" x14ac:dyDescent="0.2">
      <c r="A46" s="86"/>
      <c r="B46" s="126" t="str">
        <f t="shared" ref="B46:C49" si="2">B33</f>
        <v>財務力</v>
      </c>
      <c r="C46" s="136">
        <f t="shared" si="2"/>
        <v>6</v>
      </c>
      <c r="D46" s="141" t="s">
        <v>242</v>
      </c>
      <c r="E46" s="135"/>
      <c r="F46" s="135"/>
      <c r="G46" s="135"/>
      <c r="H46" s="71"/>
      <c r="I46" s="68" t="s">
        <v>243</v>
      </c>
      <c r="J46" s="69"/>
      <c r="K46" s="69"/>
      <c r="L46" s="69"/>
      <c r="M46" s="71"/>
      <c r="N46" s="2"/>
    </row>
    <row r="47" spans="1:14" ht="13.95" customHeight="1" x14ac:dyDescent="0.2">
      <c r="A47" s="86"/>
      <c r="B47" s="126" t="str">
        <f t="shared" si="2"/>
        <v>組織力</v>
      </c>
      <c r="C47" s="136">
        <f t="shared" si="2"/>
        <v>8</v>
      </c>
      <c r="D47" s="141" t="s">
        <v>244</v>
      </c>
      <c r="E47" s="135"/>
      <c r="F47" s="135"/>
      <c r="G47" s="135"/>
      <c r="H47" s="71"/>
      <c r="I47" s="68" t="s">
        <v>245</v>
      </c>
      <c r="J47" s="69"/>
      <c r="K47" s="69"/>
      <c r="L47" s="69"/>
      <c r="M47" s="71"/>
      <c r="N47" s="2"/>
    </row>
    <row r="48" spans="1:14" ht="13.95" customHeight="1" x14ac:dyDescent="0.2">
      <c r="A48" s="86"/>
      <c r="B48" s="126" t="str">
        <f t="shared" si="2"/>
        <v>購買調達力</v>
      </c>
      <c r="C48" s="136">
        <f t="shared" si="2"/>
        <v>9</v>
      </c>
      <c r="D48" s="141" t="s">
        <v>246</v>
      </c>
      <c r="E48" s="135"/>
      <c r="F48" s="135"/>
      <c r="G48" s="135"/>
      <c r="H48" s="71"/>
      <c r="I48" s="68" t="s">
        <v>250</v>
      </c>
      <c r="J48" s="69"/>
      <c r="K48" s="69"/>
      <c r="L48" s="69"/>
      <c r="M48" s="71"/>
      <c r="N48" s="2"/>
    </row>
    <row r="49" spans="1:14" ht="13.95" customHeight="1" x14ac:dyDescent="0.2">
      <c r="A49" s="86"/>
      <c r="B49" s="126" t="str">
        <f t="shared" si="2"/>
        <v>物流力</v>
      </c>
      <c r="C49" s="136">
        <f t="shared" si="2"/>
        <v>8</v>
      </c>
      <c r="D49" s="141" t="s">
        <v>247</v>
      </c>
      <c r="E49" s="135"/>
      <c r="F49" s="135"/>
      <c r="G49" s="135"/>
      <c r="H49" s="71"/>
      <c r="I49" s="68" t="s">
        <v>250</v>
      </c>
      <c r="J49" s="69"/>
      <c r="K49" s="69"/>
      <c r="L49" s="69"/>
      <c r="M49" s="71"/>
      <c r="N49" s="2"/>
    </row>
    <row r="50" spans="1:14" ht="13.95" customHeight="1" x14ac:dyDescent="0.2">
      <c r="A50" s="86"/>
      <c r="B50" s="127" t="str">
        <f>B37</f>
        <v>企画力</v>
      </c>
      <c r="C50" s="137">
        <f>C37</f>
        <v>5</v>
      </c>
      <c r="D50" s="141" t="s">
        <v>248</v>
      </c>
      <c r="E50" s="135"/>
      <c r="F50" s="135"/>
      <c r="G50" s="135"/>
      <c r="H50" s="71"/>
      <c r="I50" s="68" t="s">
        <v>251</v>
      </c>
      <c r="J50" s="69"/>
      <c r="K50" s="69"/>
      <c r="L50" s="69"/>
      <c r="M50" s="71"/>
      <c r="N50" s="2"/>
    </row>
    <row r="51" spans="1:14" ht="13.95" customHeight="1" x14ac:dyDescent="0.2">
      <c r="A51" s="86"/>
      <c r="B51" s="127" t="str">
        <f t="shared" ref="B51:C51" si="3">B38</f>
        <v>開発力</v>
      </c>
      <c r="C51" s="137">
        <f t="shared" si="3"/>
        <v>4</v>
      </c>
      <c r="D51" s="141" t="s">
        <v>249</v>
      </c>
      <c r="E51" s="135"/>
      <c r="F51" s="135"/>
      <c r="G51" s="135"/>
      <c r="H51" s="71"/>
      <c r="I51" s="68" t="s">
        <v>252</v>
      </c>
      <c r="J51" s="69"/>
      <c r="K51" s="69"/>
      <c r="L51" s="69"/>
      <c r="M51" s="71"/>
      <c r="N51" s="2"/>
    </row>
    <row r="52" spans="1:14" ht="13.95" customHeight="1" x14ac:dyDescent="0.2">
      <c r="A52" s="86"/>
      <c r="B52" s="127" t="str">
        <f t="shared" ref="B52:C52" si="4">B39</f>
        <v>製造力</v>
      </c>
      <c r="C52" s="137">
        <f t="shared" si="4"/>
        <v>7</v>
      </c>
      <c r="D52" s="141" t="s">
        <v>253</v>
      </c>
      <c r="E52" s="135"/>
      <c r="F52" s="135"/>
      <c r="G52" s="135"/>
      <c r="H52" s="71"/>
      <c r="I52" s="68" t="s">
        <v>254</v>
      </c>
      <c r="J52" s="69"/>
      <c r="K52" s="69"/>
      <c r="L52" s="69"/>
      <c r="M52" s="71"/>
      <c r="N52" s="2"/>
    </row>
    <row r="53" spans="1:14" ht="13.95" customHeight="1" x14ac:dyDescent="0.2">
      <c r="A53" s="86"/>
      <c r="B53" s="127" t="str">
        <f t="shared" ref="B53:C53" si="5">B40</f>
        <v>営業販売力</v>
      </c>
      <c r="C53" s="137">
        <f t="shared" si="5"/>
        <v>4</v>
      </c>
      <c r="D53" s="141" t="s">
        <v>255</v>
      </c>
      <c r="E53" s="135"/>
      <c r="F53" s="135"/>
      <c r="G53" s="135"/>
      <c r="H53" s="71"/>
      <c r="I53" s="68" t="s">
        <v>256</v>
      </c>
      <c r="J53" s="69"/>
      <c r="K53" s="69"/>
      <c r="L53" s="69"/>
      <c r="M53" s="71"/>
      <c r="N53" s="2"/>
    </row>
    <row r="54" spans="1:14" ht="13.95" customHeight="1" thickBot="1" x14ac:dyDescent="0.25">
      <c r="A54" s="86"/>
      <c r="B54" s="127" t="str">
        <f t="shared" ref="B54:C54" si="6">B41</f>
        <v>サービス力</v>
      </c>
      <c r="C54" s="137">
        <f t="shared" si="6"/>
        <v>4</v>
      </c>
      <c r="D54" s="142" t="s">
        <v>257</v>
      </c>
      <c r="E54" s="143"/>
      <c r="F54" s="143"/>
      <c r="G54" s="143"/>
      <c r="H54" s="75"/>
      <c r="I54" s="72" t="s">
        <v>258</v>
      </c>
      <c r="J54" s="73"/>
      <c r="K54" s="73"/>
      <c r="L54" s="73"/>
      <c r="M54" s="75"/>
      <c r="N54" s="2"/>
    </row>
    <row r="55" spans="1:14" ht="13.95" customHeight="1" x14ac:dyDescent="0.2">
      <c r="A55" s="86"/>
      <c r="B55" s="89"/>
      <c r="C55" s="89"/>
      <c r="D55" s="89"/>
      <c r="E55" s="89"/>
      <c r="F55" s="89"/>
      <c r="G55" s="89"/>
      <c r="H55" s="2"/>
      <c r="I55" s="2"/>
      <c r="J55" s="2"/>
      <c r="K55" s="2"/>
      <c r="L55" s="2"/>
      <c r="M55" s="2"/>
      <c r="N55" s="2"/>
    </row>
    <row r="56" spans="1:14" ht="13.95" customHeight="1" x14ac:dyDescent="0.2">
      <c r="A56" s="51">
        <v>2</v>
      </c>
      <c r="B56" s="38" t="s">
        <v>199</v>
      </c>
      <c r="C56" s="89"/>
      <c r="D56" s="89"/>
      <c r="E56" s="89"/>
      <c r="F56" s="89"/>
      <c r="G56" s="89"/>
      <c r="H56" s="2"/>
      <c r="I56" s="2"/>
      <c r="J56" s="2"/>
      <c r="K56" s="2"/>
      <c r="L56" s="2"/>
      <c r="M56" s="2"/>
      <c r="N56" s="2"/>
    </row>
    <row r="57" spans="1:14" ht="13.95" customHeight="1" x14ac:dyDescent="0.2">
      <c r="A57" s="86"/>
      <c r="B57" s="89" t="s">
        <v>214</v>
      </c>
      <c r="C57" s="89"/>
      <c r="D57" s="89"/>
      <c r="E57" s="89"/>
      <c r="F57" s="89"/>
      <c r="G57" s="89"/>
      <c r="H57" s="2"/>
      <c r="I57" s="2"/>
      <c r="J57" s="2"/>
      <c r="K57" s="2"/>
      <c r="L57" s="2"/>
      <c r="M57" s="2"/>
      <c r="N57" s="2"/>
    </row>
    <row r="58" spans="1:14" ht="13.95" customHeight="1" x14ac:dyDescent="0.2">
      <c r="A58" s="86"/>
      <c r="B58" s="89" t="s">
        <v>215</v>
      </c>
      <c r="C58" s="89"/>
      <c r="D58" s="89"/>
      <c r="E58" s="89"/>
      <c r="F58" s="89"/>
      <c r="G58" s="89"/>
      <c r="H58" s="2"/>
      <c r="I58" s="2"/>
      <c r="J58" s="2"/>
      <c r="K58" s="2"/>
      <c r="L58" s="2"/>
      <c r="M58" s="2"/>
      <c r="N58" s="2"/>
    </row>
    <row r="59" spans="1:14" ht="13.95" customHeight="1" x14ac:dyDescent="0.2">
      <c r="A59" s="86"/>
      <c r="B59" s="89" t="s">
        <v>213</v>
      </c>
      <c r="C59" s="89"/>
      <c r="D59" s="89"/>
      <c r="E59" s="89"/>
      <c r="F59" s="89"/>
      <c r="G59" s="89"/>
      <c r="H59" s="2"/>
      <c r="I59" s="2"/>
      <c r="J59" s="2"/>
      <c r="K59" s="2"/>
      <c r="L59" s="2"/>
      <c r="M59" s="2"/>
      <c r="N59" s="2"/>
    </row>
    <row r="60" spans="1:14" ht="13.95" customHeight="1" x14ac:dyDescent="0.2">
      <c r="A60" s="86"/>
      <c r="B60" s="106" t="s">
        <v>23</v>
      </c>
      <c r="C60" s="107"/>
      <c r="D60" s="106" t="s">
        <v>189</v>
      </c>
      <c r="E60" s="108"/>
      <c r="F60" s="108"/>
      <c r="G60" s="107"/>
      <c r="H60" s="12" t="s">
        <v>186</v>
      </c>
      <c r="I60" s="14"/>
      <c r="J60" s="12" t="s">
        <v>187</v>
      </c>
      <c r="K60" s="14"/>
      <c r="L60" s="12" t="s">
        <v>188</v>
      </c>
      <c r="M60" s="14"/>
      <c r="N60" s="2"/>
    </row>
    <row r="61" spans="1:14" ht="13.95" customHeight="1" x14ac:dyDescent="0.2">
      <c r="A61" s="86"/>
      <c r="B61" s="128" t="s">
        <v>15</v>
      </c>
      <c r="C61" s="109"/>
      <c r="D61" s="113" t="s">
        <v>191</v>
      </c>
      <c r="E61" s="104"/>
      <c r="F61" s="104"/>
      <c r="G61" s="101"/>
      <c r="H61" s="133" t="s">
        <v>216</v>
      </c>
      <c r="I61" s="134"/>
      <c r="J61" s="133" t="s">
        <v>217</v>
      </c>
      <c r="K61" s="134"/>
      <c r="L61" s="10" t="s">
        <v>227</v>
      </c>
      <c r="M61" s="134"/>
      <c r="N61" s="2"/>
    </row>
    <row r="62" spans="1:14" ht="13.95" customHeight="1" x14ac:dyDescent="0.2">
      <c r="A62" s="86"/>
      <c r="B62" s="129" t="s">
        <v>202</v>
      </c>
      <c r="C62" s="110"/>
      <c r="D62" s="114" t="s">
        <v>192</v>
      </c>
      <c r="E62" s="89"/>
      <c r="F62" s="89"/>
      <c r="G62" s="102"/>
      <c r="H62" s="133" t="s">
        <v>218</v>
      </c>
      <c r="I62" s="134"/>
      <c r="J62" s="133" t="s">
        <v>219</v>
      </c>
      <c r="K62" s="134"/>
      <c r="L62" s="10" t="s">
        <v>228</v>
      </c>
      <c r="M62" s="134"/>
      <c r="N62" s="2"/>
    </row>
    <row r="63" spans="1:14" ht="13.95" customHeight="1" x14ac:dyDescent="0.2">
      <c r="A63" s="86"/>
      <c r="B63" s="111"/>
      <c r="C63" s="112"/>
      <c r="D63" s="115" t="s">
        <v>193</v>
      </c>
      <c r="E63" s="105"/>
      <c r="F63" s="105"/>
      <c r="G63" s="103"/>
      <c r="H63" s="133" t="s">
        <v>220</v>
      </c>
      <c r="I63" s="134"/>
      <c r="J63" s="133" t="s">
        <v>221</v>
      </c>
      <c r="K63" s="134"/>
      <c r="L63" s="10" t="s">
        <v>229</v>
      </c>
      <c r="M63" s="134"/>
      <c r="N63" s="2"/>
    </row>
    <row r="64" spans="1:14" ht="13.95" customHeight="1" x14ac:dyDescent="0.2">
      <c r="A64" s="86"/>
      <c r="B64" s="128" t="s">
        <v>184</v>
      </c>
      <c r="C64" s="109"/>
      <c r="D64" s="113" t="s">
        <v>208</v>
      </c>
      <c r="E64" s="104"/>
      <c r="F64" s="104"/>
      <c r="G64" s="101"/>
      <c r="H64" s="133" t="s">
        <v>222</v>
      </c>
      <c r="I64" s="134"/>
      <c r="J64" s="133" t="s">
        <v>222</v>
      </c>
      <c r="K64" s="134"/>
      <c r="L64" s="10" t="s">
        <v>227</v>
      </c>
      <c r="M64" s="134"/>
      <c r="N64" s="2"/>
    </row>
    <row r="65" spans="1:14" ht="13.95" customHeight="1" x14ac:dyDescent="0.2">
      <c r="A65" s="86"/>
      <c r="B65" s="129" t="s">
        <v>203</v>
      </c>
      <c r="C65" s="110"/>
      <c r="D65" s="114" t="s">
        <v>209</v>
      </c>
      <c r="E65" s="89"/>
      <c r="F65" s="89"/>
      <c r="G65" s="102"/>
      <c r="H65" s="133" t="s">
        <v>222</v>
      </c>
      <c r="I65" s="134"/>
      <c r="J65" s="10" t="s">
        <v>223</v>
      </c>
      <c r="K65" s="134"/>
      <c r="L65" s="10" t="s">
        <v>230</v>
      </c>
      <c r="M65" s="134"/>
      <c r="N65" s="2"/>
    </row>
    <row r="66" spans="1:14" ht="13.95" customHeight="1" x14ac:dyDescent="0.2">
      <c r="A66" s="86"/>
      <c r="B66" s="111"/>
      <c r="C66" s="112"/>
      <c r="D66" s="115" t="s">
        <v>210</v>
      </c>
      <c r="E66" s="105"/>
      <c r="F66" s="105"/>
      <c r="G66" s="103"/>
      <c r="H66" s="133" t="s">
        <v>211</v>
      </c>
      <c r="I66" s="134"/>
      <c r="J66" s="10" t="s">
        <v>212</v>
      </c>
      <c r="K66" s="134"/>
      <c r="L66" s="10" t="s">
        <v>236</v>
      </c>
      <c r="M66" s="134"/>
      <c r="N66" s="2"/>
    </row>
    <row r="67" spans="1:14" ht="13.95" customHeight="1" x14ac:dyDescent="0.2">
      <c r="A67" s="86"/>
      <c r="B67" s="128" t="s">
        <v>185</v>
      </c>
      <c r="C67" s="109"/>
      <c r="D67" s="182" t="s">
        <v>205</v>
      </c>
      <c r="E67" s="130" t="s">
        <v>224</v>
      </c>
      <c r="F67" s="104"/>
      <c r="G67" s="101"/>
      <c r="H67" s="133" t="s">
        <v>225</v>
      </c>
      <c r="I67" s="134"/>
      <c r="J67" s="133" t="s">
        <v>226</v>
      </c>
      <c r="K67" s="134"/>
      <c r="L67" s="10" t="s">
        <v>231</v>
      </c>
      <c r="M67" s="134"/>
      <c r="N67" s="2"/>
    </row>
    <row r="68" spans="1:14" ht="13.95" customHeight="1" x14ac:dyDescent="0.2">
      <c r="A68" s="86"/>
      <c r="B68" s="129" t="s">
        <v>204</v>
      </c>
      <c r="C68" s="110"/>
      <c r="D68" s="183"/>
      <c r="E68" s="131" t="s">
        <v>206</v>
      </c>
      <c r="F68" s="89"/>
      <c r="G68" s="102"/>
      <c r="H68" s="133" t="s">
        <v>232</v>
      </c>
      <c r="I68" s="134"/>
      <c r="J68" s="133" t="s">
        <v>233</v>
      </c>
      <c r="K68" s="134"/>
      <c r="L68" s="10" t="s">
        <v>235</v>
      </c>
      <c r="M68" s="134"/>
      <c r="N68" s="2"/>
    </row>
    <row r="69" spans="1:14" ht="13.95" customHeight="1" x14ac:dyDescent="0.2">
      <c r="A69" s="86"/>
      <c r="B69" s="111"/>
      <c r="C69" s="112"/>
      <c r="D69" s="184"/>
      <c r="E69" s="132" t="s">
        <v>207</v>
      </c>
      <c r="F69" s="105"/>
      <c r="G69" s="103"/>
      <c r="H69" s="133" t="s">
        <v>237</v>
      </c>
      <c r="I69" s="134"/>
      <c r="J69" s="133" t="s">
        <v>234</v>
      </c>
      <c r="K69" s="134"/>
      <c r="L69" s="10" t="s">
        <v>238</v>
      </c>
      <c r="M69" s="134"/>
      <c r="N69" s="2"/>
    </row>
    <row r="70" spans="1:14" ht="13.95" customHeight="1" x14ac:dyDescent="0.2">
      <c r="A70" s="86"/>
      <c r="B70" s="89" t="s">
        <v>241</v>
      </c>
      <c r="C70" s="89"/>
      <c r="D70" s="89"/>
      <c r="E70" s="89"/>
      <c r="F70" s="89"/>
      <c r="G70" s="89"/>
      <c r="H70" s="2"/>
      <c r="I70" s="2"/>
      <c r="J70" s="2"/>
      <c r="K70" s="2"/>
      <c r="L70" s="2"/>
      <c r="M70" s="2"/>
      <c r="N70" s="2"/>
    </row>
    <row r="71" spans="1:14" ht="13.95" customHeight="1" x14ac:dyDescent="0.2">
      <c r="A71" s="86"/>
      <c r="B71" s="2"/>
      <c r="C71" s="89"/>
      <c r="D71" s="89"/>
      <c r="E71" s="89"/>
      <c r="F71" s="89"/>
      <c r="G71" s="89"/>
      <c r="H71" s="2"/>
      <c r="I71" s="2"/>
      <c r="J71" s="2"/>
      <c r="K71" s="2"/>
      <c r="L71" s="2"/>
      <c r="M71" s="2"/>
      <c r="N71" s="2"/>
    </row>
    <row r="72" spans="1:14" ht="15" customHeight="1" x14ac:dyDescent="0.2">
      <c r="A72" s="38"/>
      <c r="B72" s="2"/>
      <c r="C72" s="2"/>
      <c r="D72" s="2"/>
      <c r="E72" s="2"/>
      <c r="F72" s="2"/>
      <c r="G72" s="2"/>
      <c r="H72" s="2"/>
      <c r="I72" s="2"/>
      <c r="J72" s="2"/>
      <c r="K72" s="2"/>
      <c r="L72" s="8"/>
      <c r="M72" s="44"/>
      <c r="N72" s="2"/>
    </row>
    <row r="73" spans="1:14" ht="15" customHeight="1" x14ac:dyDescent="0.2">
      <c r="A73" s="154" t="s">
        <v>276</v>
      </c>
      <c r="B73" s="2"/>
      <c r="C73" s="2"/>
      <c r="D73" s="2"/>
      <c r="E73" s="2"/>
      <c r="F73" s="2"/>
      <c r="G73" s="2"/>
      <c r="H73" s="2"/>
      <c r="I73" s="2"/>
      <c r="J73" s="2"/>
      <c r="K73" s="2"/>
      <c r="L73" s="2"/>
      <c r="M73" s="2"/>
      <c r="N73" s="2"/>
    </row>
    <row r="74" spans="1:14" ht="15" customHeight="1" x14ac:dyDescent="0.2">
      <c r="A74" s="2"/>
      <c r="B74" s="155" t="s">
        <v>277</v>
      </c>
      <c r="C74" s="2"/>
      <c r="D74" s="2"/>
      <c r="E74" s="2"/>
      <c r="F74" s="2"/>
      <c r="G74" s="2"/>
      <c r="H74" s="2"/>
      <c r="I74" s="2"/>
      <c r="J74" s="2"/>
      <c r="K74" s="2"/>
      <c r="L74" s="2"/>
      <c r="M74" s="2"/>
      <c r="N74" s="2"/>
    </row>
    <row r="75" spans="1:14" ht="15" customHeight="1" x14ac:dyDescent="0.2">
      <c r="A75" s="2"/>
      <c r="B75" s="2" t="s">
        <v>278</v>
      </c>
      <c r="C75" s="153"/>
      <c r="D75" s="153"/>
      <c r="E75" s="153"/>
      <c r="F75" s="153"/>
      <c r="G75" s="153"/>
      <c r="H75" s="153"/>
      <c r="I75" s="2"/>
      <c r="J75" s="2"/>
      <c r="K75" s="2"/>
      <c r="L75" s="2"/>
      <c r="M75" s="2"/>
      <c r="N75" s="2"/>
    </row>
    <row r="76" spans="1:14" ht="15" customHeight="1" x14ac:dyDescent="0.2">
      <c r="A76" s="2"/>
      <c r="B76" s="155" t="s">
        <v>279</v>
      </c>
      <c r="C76" s="153"/>
      <c r="D76" s="153"/>
      <c r="E76" s="153"/>
      <c r="F76" s="153"/>
      <c r="G76" s="153"/>
      <c r="H76" s="153"/>
      <c r="I76" s="2"/>
      <c r="J76" s="2"/>
      <c r="K76" s="2"/>
      <c r="L76" s="2"/>
      <c r="M76" s="2"/>
      <c r="N76" s="2"/>
    </row>
    <row r="77" spans="1:14" ht="15" customHeight="1" x14ac:dyDescent="0.2">
      <c r="A77" s="2"/>
      <c r="B77" s="2" t="s">
        <v>280</v>
      </c>
      <c r="C77" s="153"/>
      <c r="D77" s="153"/>
      <c r="E77" s="153"/>
      <c r="F77" s="153"/>
      <c r="G77" s="153"/>
      <c r="H77" s="153"/>
      <c r="I77" s="153"/>
      <c r="J77" s="153"/>
      <c r="K77" s="153"/>
      <c r="L77" s="2"/>
      <c r="M77" s="2"/>
      <c r="N77" s="2"/>
    </row>
    <row r="78" spans="1:14" ht="15" customHeight="1" x14ac:dyDescent="0.2">
      <c r="A78" s="2"/>
      <c r="B78" s="155" t="s">
        <v>60</v>
      </c>
      <c r="C78" s="153"/>
      <c r="D78" s="153"/>
      <c r="E78" s="153"/>
      <c r="F78" s="153"/>
      <c r="G78" s="153"/>
      <c r="H78" s="153"/>
      <c r="I78" s="153"/>
      <c r="J78" s="153"/>
      <c r="K78" s="153"/>
      <c r="L78" s="153"/>
      <c r="M78" s="153"/>
      <c r="N78" s="2"/>
    </row>
    <row r="79" spans="1:14" ht="15" customHeight="1" x14ac:dyDescent="0.2">
      <c r="A79" s="2"/>
      <c r="B79" s="159" t="s">
        <v>73</v>
      </c>
      <c r="C79" s="153"/>
      <c r="D79" s="153"/>
      <c r="E79" s="153"/>
      <c r="F79" s="153"/>
      <c r="G79" s="153"/>
      <c r="H79" s="153"/>
      <c r="I79" s="153"/>
      <c r="J79" s="153"/>
      <c r="K79" s="153"/>
      <c r="L79" s="153"/>
      <c r="M79" s="153"/>
      <c r="N79" s="2"/>
    </row>
    <row r="80" spans="1:14" ht="15" customHeight="1" x14ac:dyDescent="0.2">
      <c r="A80" s="2"/>
      <c r="B80" s="155" t="s">
        <v>65</v>
      </c>
      <c r="C80" s="153"/>
      <c r="D80" s="153"/>
      <c r="E80" s="153"/>
      <c r="F80" s="153"/>
      <c r="G80" s="153"/>
      <c r="H80" s="153"/>
      <c r="I80" s="153"/>
      <c r="J80" s="153"/>
      <c r="K80" s="2"/>
      <c r="L80" s="153"/>
      <c r="M80" s="153"/>
      <c r="N80" s="2"/>
    </row>
    <row r="81" spans="1:14" ht="15" customHeight="1" x14ac:dyDescent="0.2">
      <c r="A81" s="2"/>
      <c r="B81" s="164" t="s">
        <v>74</v>
      </c>
      <c r="C81" s="153"/>
      <c r="D81" s="2"/>
      <c r="E81" s="153"/>
      <c r="F81" s="153"/>
      <c r="G81" s="153"/>
      <c r="H81" s="2"/>
      <c r="I81" s="153"/>
      <c r="J81" s="2"/>
      <c r="K81" s="2"/>
      <c r="L81" s="2"/>
      <c r="M81" s="2"/>
      <c r="N81" s="2"/>
    </row>
    <row r="82" spans="1:14" ht="15" customHeight="1" x14ac:dyDescent="0.2">
      <c r="A82" s="2"/>
      <c r="B82" s="160" t="s">
        <v>59</v>
      </c>
      <c r="C82" s="2"/>
      <c r="D82" s="2"/>
      <c r="E82" s="2"/>
      <c r="F82" s="2"/>
      <c r="G82" s="2"/>
      <c r="H82" s="2"/>
      <c r="I82" s="153"/>
      <c r="J82" s="156"/>
      <c r="K82" s="157"/>
      <c r="L82" s="158"/>
      <c r="M82" s="158"/>
      <c r="N82" s="2"/>
    </row>
    <row r="83" spans="1:14" ht="15" customHeight="1" x14ac:dyDescent="0.2">
      <c r="A83" s="2"/>
      <c r="B83" s="2"/>
      <c r="C83" s="161" t="s">
        <v>75</v>
      </c>
      <c r="D83" s="169" t="s">
        <v>36</v>
      </c>
      <c r="E83" s="170"/>
      <c r="F83" s="170"/>
      <c r="G83" s="2"/>
      <c r="H83" s="2"/>
      <c r="I83" s="153"/>
      <c r="J83" s="156"/>
      <c r="K83" s="157"/>
      <c r="L83" s="158"/>
      <c r="M83" s="158"/>
      <c r="N83" s="2"/>
    </row>
    <row r="84" spans="1:14" ht="15" customHeight="1" x14ac:dyDescent="0.2">
      <c r="A84" s="165"/>
      <c r="B84" s="165"/>
      <c r="C84" s="166"/>
      <c r="D84" s="166"/>
      <c r="E84" s="166"/>
      <c r="F84" s="166"/>
      <c r="G84" s="166"/>
      <c r="H84" s="166"/>
      <c r="I84" s="166"/>
      <c r="J84" s="166"/>
      <c r="K84" s="166"/>
      <c r="L84" s="166"/>
      <c r="M84" s="166"/>
      <c r="N84" s="2"/>
    </row>
    <row r="85" spans="1:14" ht="15" customHeight="1" x14ac:dyDescent="0.2">
      <c r="A85" s="2"/>
      <c r="B85" s="2"/>
      <c r="C85" s="2"/>
      <c r="D85" s="2"/>
      <c r="E85" s="2"/>
      <c r="F85" s="2"/>
      <c r="G85" s="2"/>
      <c r="H85" s="2"/>
      <c r="I85" s="2"/>
      <c r="J85" s="2"/>
      <c r="K85" s="2"/>
      <c r="L85" s="2"/>
      <c r="M85" s="2"/>
      <c r="N85" s="2"/>
    </row>
    <row r="86" spans="1:14" ht="15" customHeight="1" x14ac:dyDescent="0.2">
      <c r="A86" s="2"/>
      <c r="B86" s="2"/>
      <c r="C86" s="2"/>
      <c r="D86" s="2"/>
      <c r="E86" s="2"/>
      <c r="F86" s="2"/>
      <c r="G86" s="2"/>
      <c r="H86" s="2"/>
      <c r="I86" s="2"/>
      <c r="J86" s="2"/>
      <c r="K86" s="2"/>
      <c r="L86" s="2"/>
      <c r="M86" s="2"/>
      <c r="N86" s="2"/>
    </row>
    <row r="87" spans="1:14" ht="15" customHeight="1" x14ac:dyDescent="0.2">
      <c r="A87" s="2"/>
      <c r="B87" s="2"/>
      <c r="C87" s="2"/>
      <c r="D87" s="2"/>
      <c r="E87" s="2"/>
      <c r="F87" s="2"/>
      <c r="G87" s="2"/>
      <c r="H87" s="2"/>
      <c r="I87" s="2"/>
      <c r="J87" s="2"/>
      <c r="K87" s="2"/>
      <c r="L87" s="2"/>
      <c r="M87" s="2"/>
      <c r="N87" s="2"/>
    </row>
    <row r="88" spans="1:14" ht="15" customHeight="1" x14ac:dyDescent="0.2">
      <c r="A88" s="2"/>
      <c r="B88" s="2"/>
      <c r="C88" s="2"/>
      <c r="D88" s="2"/>
      <c r="E88" s="2"/>
      <c r="F88" s="2"/>
      <c r="G88" s="2"/>
      <c r="H88" s="2"/>
      <c r="I88" s="2"/>
      <c r="J88" s="2"/>
      <c r="K88" s="2"/>
      <c r="L88" s="2"/>
      <c r="M88" s="2"/>
      <c r="N88" s="2"/>
    </row>
    <row r="89" spans="1:14" ht="15" customHeight="1" x14ac:dyDescent="0.2">
      <c r="A89" s="2"/>
      <c r="B89" s="2"/>
      <c r="C89" s="2"/>
      <c r="D89" s="2"/>
      <c r="E89" s="2"/>
      <c r="F89" s="2"/>
      <c r="G89" s="2"/>
      <c r="H89" s="2"/>
      <c r="I89" s="2"/>
      <c r="J89" s="2"/>
      <c r="K89" s="2"/>
      <c r="L89" s="2"/>
      <c r="M89" s="2"/>
      <c r="N89" s="2"/>
    </row>
  </sheetData>
  <sheetProtection algorithmName="SHA-512" hashValue="3Xb1KOZIsR+FQU+Ta53Vl3EN0oxYbM9F4bbISpudUMfHTVxbKU68bXK0U4LNT7UvI2yohjmJg172lhgOfWeD0w==" saltValue="KNAHiSY9DB+UPDNJnC7hig==" spinCount="100000" sheet="1" objects="1" scenarios="1"/>
  <mergeCells count="2">
    <mergeCell ref="D67:D69"/>
    <mergeCell ref="D83:F83"/>
  </mergeCells>
  <phoneticPr fontId="3"/>
  <hyperlinks>
    <hyperlink ref="D83" r:id="rId1" xr:uid="{BB42716F-3522-4906-92D5-393F62A21FC7}"/>
  </hyperlinks>
  <pageMargins left="0.7" right="0.7" top="0.75" bottom="0.75" header="0.3" footer="0.3"/>
  <pageSetup paperSize="9" orientation="landscape"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121現状分析</vt:lpstr>
      <vt:lpstr>122損益分岐点</vt:lpstr>
      <vt:lpstr>123経営課題</vt:lpstr>
      <vt:lpstr>'121現状分析'!Print_Area</vt:lpstr>
      <vt:lpstr>'122損益分岐点'!Print_Area</vt:lpstr>
      <vt:lpstr>'123経営課題'!Print_Area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2021-05-13T09:56:21Z</cp:lastPrinted>
  <dcterms:created xsi:type="dcterms:W3CDTF">2021-04-01T09:13:41Z</dcterms:created>
  <dcterms:modified xsi:type="dcterms:W3CDTF">2021-05-13T16:59:58Z</dcterms:modified>
</cp:coreProperties>
</file>